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302 energia\"/>
    </mc:Choice>
  </mc:AlternateContent>
  <bookViews>
    <workbookView xWindow="0" yWindow="0" windowWidth="28770" windowHeight="12360"/>
  </bookViews>
  <sheets>
    <sheet name="Załącznik 1" sheetId="2" r:id="rId1"/>
    <sheet name="F.cenowy" sheetId="6" r:id="rId2"/>
  </sheets>
  <definedNames>
    <definedName name="_xlnm._FilterDatabase" localSheetId="0" hidden="1">'Załącznik 1'!$A$1:$Z$61</definedName>
    <definedName name="_xlnm.Print_Area" localSheetId="0">'Załącznik 1'!$A$1:$Y$61</definedName>
    <definedName name="_xlnm.Print_Titles" localSheetId="0">'Załącznik 1'!$A:$B,'Załącznik 1'!$1:$3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" i="6" l="1"/>
  <c r="Y7" i="6"/>
  <c r="Y8" i="6"/>
  <c r="Y9" i="6"/>
  <c r="Y10" i="6"/>
  <c r="Y11" i="6"/>
  <c r="Y12" i="6"/>
  <c r="Y13" i="6"/>
  <c r="Y14" i="6"/>
  <c r="Y15" i="6"/>
  <c r="Y16" i="6"/>
  <c r="Y17" i="6"/>
  <c r="Y18" i="6"/>
  <c r="Y19" i="6"/>
  <c r="Y20" i="6"/>
  <c r="Y21" i="6"/>
  <c r="Y22" i="6"/>
  <c r="Y23" i="6"/>
  <c r="Y24" i="6"/>
  <c r="Y25" i="6"/>
  <c r="Y26" i="6"/>
  <c r="Y27" i="6"/>
  <c r="Y28" i="6"/>
  <c r="Y29" i="6"/>
  <c r="Y30" i="6"/>
  <c r="Y31" i="6"/>
  <c r="Y32" i="6"/>
  <c r="Y33" i="6"/>
  <c r="Y34" i="6"/>
  <c r="Y35" i="6"/>
  <c r="Y36" i="6"/>
  <c r="Y37" i="6"/>
  <c r="Y38" i="6"/>
  <c r="Y39" i="6"/>
  <c r="Y40" i="6"/>
  <c r="Y41" i="6"/>
  <c r="Y42" i="6"/>
  <c r="Y43" i="6"/>
  <c r="Y44" i="6"/>
  <c r="Y45" i="6"/>
  <c r="Y46" i="6"/>
  <c r="Y47" i="6"/>
  <c r="Y48" i="6"/>
  <c r="Y49" i="6"/>
  <c r="Y50" i="6"/>
  <c r="Y51" i="6"/>
  <c r="Y52" i="6"/>
  <c r="Y53" i="6"/>
  <c r="Y54" i="6"/>
  <c r="Y55" i="6"/>
  <c r="Y56" i="6"/>
  <c r="Y57" i="6"/>
  <c r="Y58" i="6"/>
  <c r="Y59" i="6"/>
  <c r="Y60" i="6"/>
  <c r="Y61" i="6"/>
  <c r="Y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5" i="6"/>
  <c r="K7" i="6"/>
  <c r="L7" i="6" s="1"/>
  <c r="K8" i="6"/>
  <c r="L8" i="6"/>
  <c r="K9" i="6"/>
  <c r="L9" i="6" s="1"/>
  <c r="K10" i="6"/>
  <c r="L10" i="6"/>
  <c r="K11" i="6"/>
  <c r="L11" i="6" s="1"/>
  <c r="K12" i="6"/>
  <c r="L12" i="6"/>
  <c r="K13" i="6"/>
  <c r="L13" i="6" s="1"/>
  <c r="K14" i="6"/>
  <c r="L14" i="6"/>
  <c r="K20" i="6"/>
  <c r="L20" i="6" s="1"/>
  <c r="K21" i="6"/>
  <c r="L21" i="6"/>
  <c r="K22" i="6"/>
  <c r="L22" i="6" s="1"/>
  <c r="K23" i="6"/>
  <c r="L23" i="6"/>
  <c r="K24" i="6"/>
  <c r="L24" i="6" s="1"/>
  <c r="K25" i="6"/>
  <c r="L25" i="6"/>
  <c r="K26" i="6"/>
  <c r="L26" i="6" s="1"/>
  <c r="K28" i="6"/>
  <c r="L28" i="6"/>
  <c r="K34" i="6"/>
  <c r="L34" i="6" s="1"/>
  <c r="K35" i="6"/>
  <c r="L35" i="6"/>
  <c r="K36" i="6"/>
  <c r="L36" i="6" s="1"/>
  <c r="K37" i="6"/>
  <c r="L37" i="6"/>
  <c r="K38" i="6"/>
  <c r="L38" i="6" s="1"/>
  <c r="K39" i="6"/>
  <c r="L39" i="6"/>
  <c r="K40" i="6"/>
  <c r="L40" i="6" s="1"/>
  <c r="K41" i="6"/>
  <c r="L41" i="6"/>
  <c r="K42" i="6"/>
  <c r="L42" i="6" s="1"/>
  <c r="K48" i="6"/>
  <c r="L48" i="6"/>
  <c r="K49" i="6"/>
  <c r="L49" i="6" s="1"/>
  <c r="I51" i="6"/>
  <c r="K51" i="6"/>
  <c r="L51" i="6" s="1"/>
  <c r="I52" i="6"/>
  <c r="K52" i="6"/>
  <c r="L52" i="6"/>
  <c r="K53" i="6"/>
  <c r="L53" i="6" s="1"/>
  <c r="K54" i="6"/>
  <c r="L54" i="6"/>
  <c r="K60" i="6"/>
  <c r="L60" i="6" s="1"/>
  <c r="K61" i="6"/>
  <c r="L61" i="6"/>
  <c r="AB62" i="6"/>
  <c r="L62" i="6" l="1"/>
  <c r="C75" i="2"/>
  <c r="E74" i="2"/>
  <c r="E73" i="2"/>
  <c r="E71" i="2"/>
  <c r="K51" i="2" l="1"/>
  <c r="N51" i="2" s="1"/>
  <c r="O51" i="2" s="1"/>
  <c r="K50" i="2"/>
  <c r="N50" i="2" s="1"/>
  <c r="O50" i="2" s="1"/>
  <c r="N53" i="2" l="1"/>
  <c r="O53" i="2" s="1"/>
  <c r="N10" i="2" l="1"/>
  <c r="O10" i="2" s="1"/>
  <c r="N9" i="2"/>
  <c r="O9" i="2" s="1"/>
  <c r="N8" i="2"/>
  <c r="O8" i="2" s="1"/>
  <c r="N25" i="2" l="1"/>
  <c r="O25" i="2" s="1"/>
  <c r="N24" i="2"/>
  <c r="O24" i="2" s="1"/>
  <c r="N23" i="2"/>
  <c r="O23" i="2" s="1"/>
  <c r="N22" i="2"/>
  <c r="O22" i="2" s="1"/>
  <c r="N21" i="2"/>
  <c r="O21" i="2" s="1"/>
  <c r="N20" i="2"/>
  <c r="O20" i="2" s="1"/>
  <c r="N19" i="2"/>
  <c r="O19" i="2" s="1"/>
  <c r="N48" i="2" l="1"/>
  <c r="O48" i="2" s="1"/>
  <c r="N47" i="2"/>
  <c r="O47" i="2" s="1"/>
  <c r="N52" i="2" l="1"/>
  <c r="O52" i="2" s="1"/>
  <c r="N59" i="2" l="1"/>
  <c r="O59" i="2" s="1"/>
  <c r="N13" i="2" l="1"/>
  <c r="O13" i="2" s="1"/>
  <c r="N12" i="2"/>
  <c r="O12" i="2" s="1"/>
  <c r="N11" i="2"/>
  <c r="O11" i="2" s="1"/>
  <c r="E69" i="2" s="1"/>
  <c r="N7" i="2" l="1"/>
  <c r="N6" i="2"/>
  <c r="O6" i="2" s="1"/>
  <c r="O7" i="2" l="1"/>
  <c r="E70" i="2" s="1"/>
  <c r="N41" i="2"/>
  <c r="O41" i="2" s="1"/>
  <c r="N40" i="2"/>
  <c r="O40" i="2" s="1"/>
  <c r="N39" i="2"/>
  <c r="O39" i="2" s="1"/>
  <c r="N38" i="2"/>
  <c r="O38" i="2" s="1"/>
  <c r="N37" i="2"/>
  <c r="O37" i="2" s="1"/>
  <c r="N36" i="2"/>
  <c r="O36" i="2" s="1"/>
  <c r="N35" i="2"/>
  <c r="O35" i="2" s="1"/>
  <c r="N34" i="2"/>
  <c r="O34" i="2" s="1"/>
  <c r="E68" i="2" s="1"/>
  <c r="N33" i="2"/>
  <c r="O33" i="2" s="1"/>
  <c r="N60" i="2"/>
  <c r="O60" i="2" s="1"/>
  <c r="N27" i="2" l="1"/>
  <c r="O27" i="2" l="1"/>
  <c r="E72" i="2" s="1"/>
  <c r="E75" i="2" s="1"/>
  <c r="O61" i="2" l="1"/>
</calcChain>
</file>

<file path=xl/comments1.xml><?xml version="1.0" encoding="utf-8"?>
<comments xmlns="http://schemas.openxmlformats.org/spreadsheetml/2006/main">
  <authors>
    <author>IStyn</author>
  </authors>
  <commentList>
    <comment ref="Q45" authorId="0" shapeId="0">
      <text>
        <r>
          <rPr>
            <b/>
            <sz val="8"/>
            <color indexed="81"/>
            <rFont val="Tahoma"/>
            <family val="2"/>
            <charset val="238"/>
          </rPr>
          <t>IStyn:</t>
        </r>
        <r>
          <rPr>
            <sz val="8"/>
            <color indexed="81"/>
            <rFont val="Tahoma"/>
            <family val="2"/>
            <charset val="238"/>
          </rPr>
          <t xml:space="preserve">
bo od marca wchodzi corrente
</t>
        </r>
      </text>
    </comment>
  </commentList>
</comments>
</file>

<file path=xl/sharedStrings.xml><?xml version="1.0" encoding="utf-8"?>
<sst xmlns="http://schemas.openxmlformats.org/spreadsheetml/2006/main" count="1011" uniqueCount="390">
  <si>
    <t>LP</t>
  </si>
  <si>
    <t xml:space="preserve">Nazwa </t>
  </si>
  <si>
    <t>adres</t>
  </si>
  <si>
    <t>nr licznika</t>
  </si>
  <si>
    <t>nr PPE</t>
  </si>
  <si>
    <t>Moc umowna (kW)</t>
  </si>
  <si>
    <t>moc przyłączeniowa (kW)</t>
  </si>
  <si>
    <t>Taryfa</t>
  </si>
  <si>
    <t>Od kiedy zostanie rozpoczęta dostawa</t>
  </si>
  <si>
    <t xml:space="preserve">czas dostawy w miesiącach </t>
  </si>
  <si>
    <t>średnie miesięczne zużycie w kWh</t>
  </si>
  <si>
    <t>szacowane zużycie energii w okresie obowiązywania umowy  w kWh</t>
  </si>
  <si>
    <t>Płatnika faktury</t>
  </si>
  <si>
    <t>11/12 m-cy</t>
  </si>
  <si>
    <t>14*13</t>
  </si>
  <si>
    <t>8</t>
  </si>
  <si>
    <t>12</t>
  </si>
  <si>
    <t>13</t>
  </si>
  <si>
    <t>Powiatowy Zespół Placówek Oświatowo - Wychowawczych</t>
  </si>
  <si>
    <t>ul. 3 Maja 49       
 84-200 Wejherowo</t>
  </si>
  <si>
    <t xml:space="preserve">PL0037360066294242 </t>
  </si>
  <si>
    <t>C12A</t>
  </si>
  <si>
    <t>ul. Łąkowa 36/38 
84-240 Reda</t>
  </si>
  <si>
    <t>88066-14384347-07-0</t>
  </si>
  <si>
    <t>PL0037360066435803</t>
  </si>
  <si>
    <t>C11</t>
  </si>
  <si>
    <t>ul. Strzelecka 9  
84-200 Wejherowo</t>
  </si>
  <si>
    <t>PL0037360066357492</t>
  </si>
  <si>
    <t>01356834</t>
  </si>
  <si>
    <t>PL0037360067977291</t>
  </si>
  <si>
    <t>C21</t>
  </si>
  <si>
    <t>ul. Bukowa 1         
 84-200 Wejherowo</t>
  </si>
  <si>
    <t>PL0037360066362748</t>
  </si>
  <si>
    <t>PL0037360075749015</t>
  </si>
  <si>
    <t>PL0037360124430584</t>
  </si>
  <si>
    <t>84-230 Rumia 
ul.Grunwaldzka 57</t>
  </si>
  <si>
    <t>90000-00103405-12-0</t>
  </si>
  <si>
    <t>PL0037320031592861</t>
  </si>
  <si>
    <t>91002-71447616-13-0</t>
  </si>
  <si>
    <t>PL0037320031593063</t>
  </si>
  <si>
    <t>91002-71670857-13-0</t>
  </si>
  <si>
    <t>PL0037320119687756</t>
  </si>
  <si>
    <t xml:space="preserve"> 84-200 Wejherowo, 
ul. Sobieskiego 344</t>
  </si>
  <si>
    <t xml:space="preserve">PL0037360070617715 </t>
  </si>
  <si>
    <t>04039486</t>
  </si>
  <si>
    <t>PL0037360066357593</t>
  </si>
  <si>
    <t>Ognisko Wychowawcze im. Kazimierza  Lisieckiego „Dziadka” w Rumi</t>
  </si>
  <si>
    <t xml:space="preserve">ul. Gdańska 2
84-230 Rumia </t>
  </si>
  <si>
    <t>PL0037320031593265</t>
  </si>
  <si>
    <t>84-200 Wejherowo 
ul. Budowlanych 2</t>
  </si>
  <si>
    <t>PL0037360000997882</t>
  </si>
  <si>
    <t>PL0037360066358001</t>
  </si>
  <si>
    <t>Powiatowy Zespół Kształcenia Specjalnego w Wejherowie</t>
  </si>
  <si>
    <t>ul.Sobieskiego 279 
84-200 Wejherowo</t>
  </si>
  <si>
    <t>PL0037360066333547</t>
  </si>
  <si>
    <t>G11</t>
  </si>
  <si>
    <t>PL0037360066333345</t>
  </si>
  <si>
    <t>PL0037360066333648</t>
  </si>
  <si>
    <t>PL0037360066333446</t>
  </si>
  <si>
    <t>PL0037360075749217</t>
  </si>
  <si>
    <t>PL0037360066333244</t>
  </si>
  <si>
    <t>ul. Sabata 12,           84- 230 Rumia</t>
  </si>
  <si>
    <t>PL0037320031595891</t>
  </si>
  <si>
    <t xml:space="preserve">Dom Pomocy Społecznej w Wejherowie </t>
  </si>
  <si>
    <t>ul. Przebendowskiego 1 84-200 Wejherowo</t>
  </si>
  <si>
    <t>PL0037360066334557</t>
  </si>
  <si>
    <t>G12</t>
  </si>
  <si>
    <t>Dom Pomocy Społecznej w Strzebielinku</t>
  </si>
  <si>
    <t>Strzebielinek 
84-250 Gniewino</t>
  </si>
  <si>
    <t>PL0037360074635434</t>
  </si>
  <si>
    <t>130</t>
  </si>
  <si>
    <t>Muzeum Piśmiennictwa i Muzyki Kaszubsko-Pomorskiej</t>
  </si>
  <si>
    <t>ul. Zamkowa 2a, 
84-200 Wejherowo</t>
  </si>
  <si>
    <t>4732898</t>
  </si>
  <si>
    <t>PL0037360066330416</t>
  </si>
  <si>
    <t>40</t>
  </si>
  <si>
    <t>ul. Wałowa 14a, 
84-200 Wejherowo</t>
  </si>
  <si>
    <t>PL0037360066330315</t>
  </si>
  <si>
    <t>Starostwo Powiatowe w Wejherowie</t>
  </si>
  <si>
    <t>ul. 3 Maja 4                                     84-200 Wejherowo</t>
  </si>
  <si>
    <t>PL0037360067979921</t>
  </si>
  <si>
    <t>Powiatowe Centrum Pomocy Rodzinie</t>
  </si>
  <si>
    <t>ul. Sobieskiego 279a, 
84-200 Wejherowo</t>
  </si>
  <si>
    <t>PL0037360000995862</t>
  </si>
  <si>
    <t>Zarząd Drogowy dla Powiatu Puckiego i Wejherowskiego z siedzibą w  Wejherowie -  Obwód Drogowy Wejherowo</t>
  </si>
  <si>
    <t>ul. Przemysłowa 41 
84-200 Wejherowo</t>
  </si>
  <si>
    <t>PL0037360066251200</t>
  </si>
  <si>
    <t>15,00 kW</t>
  </si>
  <si>
    <t>15 kW</t>
  </si>
  <si>
    <t>Zarząd Drogowy dla Powiatu Puckiego i Wejherowskiego z siedzibą w Wejherowie  - Obwód Drogowy Sławoszyno</t>
  </si>
  <si>
    <t>ul. Szkolna 2
84-110 Krokowa</t>
  </si>
  <si>
    <t>PL0037360066251301</t>
  </si>
  <si>
    <t>5,00 kW</t>
  </si>
  <si>
    <t>5 kW</t>
  </si>
  <si>
    <t>Zarząd Drogowy dla Powiatu Puckiego i Wejherowskiego z siedzibą w Wejherowie - Sygnalizacje świetlne</t>
  </si>
  <si>
    <t>Skrzyżowanie 
ul. Prusa i Weteranów</t>
  </si>
  <si>
    <t>03001252</t>
  </si>
  <si>
    <t>PL0037360117507111</t>
  </si>
  <si>
    <t>1 kW</t>
  </si>
  <si>
    <t>Prusa (Biedronka)</t>
  </si>
  <si>
    <t>PL0037360117503067</t>
  </si>
  <si>
    <t>2 kW</t>
  </si>
  <si>
    <t>skrzyżowanie 
ul. Sobieskiego i Transportowej</t>
  </si>
  <si>
    <t>PL0037360074522266</t>
  </si>
  <si>
    <t>2 KW</t>
  </si>
  <si>
    <t>skrzyżowanie
ul. Chopina i Obrońców Helu</t>
  </si>
  <si>
    <t>PL0037360117503774</t>
  </si>
  <si>
    <t>skrzyżowanie ul. Sobieskiego i Harcerskiej</t>
  </si>
  <si>
    <t>PL0037360117507414</t>
  </si>
  <si>
    <t xml:space="preserve">Bolszewo (Biedronka)
</t>
  </si>
  <si>
    <t>00121518</t>
  </si>
  <si>
    <t>PL0037360114696737</t>
  </si>
  <si>
    <t>Przepompownia wód opadowych Sławoszyno, dz. 125/1</t>
  </si>
  <si>
    <t>90562682/26</t>
  </si>
  <si>
    <t>PL0037360000267802</t>
  </si>
  <si>
    <t>7kW</t>
  </si>
  <si>
    <t xml:space="preserve">Powiatowy Urząd Pracy </t>
  </si>
  <si>
    <t>ul. I Brygady Pancernej WP 32 
84-200 Wejherowo</t>
  </si>
  <si>
    <t>PL0037360066174610</t>
  </si>
  <si>
    <t>PL0037360066174812</t>
  </si>
  <si>
    <t>PL0037360066174913</t>
  </si>
  <si>
    <t>Powiatowy Zespół Poradni Psychologiczno - Pedagogicznych w Wejherowie</t>
  </si>
  <si>
    <t>ul. Ofiar Piaśnicy 22,                          84 - 200 Wejherowo</t>
  </si>
  <si>
    <t>24232/1</t>
  </si>
  <si>
    <t>PL0037360066436813</t>
  </si>
  <si>
    <t>ul. Pomorska 3, 
84 - 230 Rumia</t>
  </si>
  <si>
    <t>70129935/1</t>
  </si>
  <si>
    <t>PL0037320031598925</t>
  </si>
  <si>
    <t>ul. Starowiejska 4 
84-230 Rumia</t>
  </si>
  <si>
    <t>PL0037320031593972</t>
  </si>
  <si>
    <t>4013200</t>
  </si>
  <si>
    <t>PL0037320031594073</t>
  </si>
  <si>
    <t>Budynek Powiatu- dzierżawa pomieszczeń innym podmiotom (m.in.Przedszkole, Solidarność SLD, KasaZP)</t>
  </si>
  <si>
    <t>ul.Ofiar Piaśnicy 22(a),                          84 - 200 Wejherowo</t>
  </si>
  <si>
    <t>01357074</t>
  </si>
  <si>
    <t>PL0037360079353977</t>
  </si>
  <si>
    <t>Wspólnota Lokali Użytkowych „Pucka 11”</t>
  </si>
  <si>
    <t>ul. Pucka 11, 
84-200 Wejherowo</t>
  </si>
  <si>
    <t>12366229/1</t>
  </si>
  <si>
    <t>PL0037360066293939</t>
  </si>
  <si>
    <t>Wspólnota Lokali Użytkowych „Pomorska 9”</t>
  </si>
  <si>
    <t>ul. Pomorska 9, 
84-200 Wejherowo</t>
  </si>
  <si>
    <t>7906612/1</t>
  </si>
  <si>
    <t>PL0037360066293838</t>
  </si>
  <si>
    <t>Wspólnota Lokali Użytkowych „Łąkowa 1”</t>
  </si>
  <si>
    <t>ul. Łąkowa 1, 
84-240 Reda</t>
  </si>
  <si>
    <t>8594573/1</t>
  </si>
  <si>
    <t>PL0037360066293737</t>
  </si>
  <si>
    <t>Powiatowy Zespół Szkół Policealnych im. Zdzisława Kieturakisa</t>
  </si>
  <si>
    <t>Ul .Dworcowa 5 , 
84-200 Wejherowo</t>
  </si>
  <si>
    <t>PL0037360066357896</t>
  </si>
  <si>
    <t>Komenda Powiatowa Państwowej Straży Pożarnej w Wejherowie</t>
  </si>
  <si>
    <t>ul. 3 maja 2             84-200 Wejherowo</t>
  </si>
  <si>
    <t>13761005/1</t>
  </si>
  <si>
    <t>PL0037360066299595</t>
  </si>
  <si>
    <t>ul. Wzgórze Wolności                  84-200 Wejherowo</t>
  </si>
  <si>
    <t>7332013/3</t>
  </si>
  <si>
    <t>PL0037360066299696</t>
  </si>
  <si>
    <t>ul.Tartaczna 5              84-200 Wejherowo</t>
  </si>
  <si>
    <t>01356824</t>
  </si>
  <si>
    <t>PL0037360067961834</t>
  </si>
  <si>
    <t>C22b</t>
  </si>
  <si>
    <t>ul. Plac Kaszubski 1 84-230 Rumia</t>
  </si>
  <si>
    <t>04046615/1</t>
  </si>
  <si>
    <t>PL0037320031632469</t>
  </si>
  <si>
    <t>Powiatowa Stacja Sanitarno-Epidemiologiczna w Wejherowie</t>
  </si>
  <si>
    <t>ul. Obrońców Helu 3,
84-200 Wejherowo</t>
  </si>
  <si>
    <t>PL0037360067942737</t>
  </si>
  <si>
    <t xml:space="preserve">Powiatowy Inspektorat Weterynarii </t>
  </si>
  <si>
    <t>Ul .Chopina 11 , 
84-200 Wejherowo</t>
  </si>
  <si>
    <t>PL0037360066339005</t>
  </si>
  <si>
    <t xml:space="preserve">Kaszubsko-Pomorska Szkoła Wyższa w Wejherowie (+Powiatowa Biblioteka Publiczna)  </t>
  </si>
  <si>
    <t xml:space="preserve">ul. Dworcowa 7,        84-200 Wejherowo </t>
  </si>
  <si>
    <t>03218879</t>
  </si>
  <si>
    <t>PL 0037 3600 0092 5235</t>
  </si>
  <si>
    <t>RAZEM</t>
  </si>
  <si>
    <t>NIP</t>
  </si>
  <si>
    <t>regon</t>
  </si>
  <si>
    <t>czy procedura zmiany sprzedawcy zostanie przeprowadzona po raz pierwszy</t>
  </si>
  <si>
    <t>czy Zamawiajacy posiada obecnie rozdzielne umowy na sprzedaż i dystrybucję energii</t>
  </si>
  <si>
    <t xml:space="preserve">Zmiana gr Taryfowej? </t>
  </si>
  <si>
    <t>Nowa Grupa Taryfowa</t>
  </si>
  <si>
    <t>Czy Odbiorca posiada podpisaną umowę Dystrybucyjną</t>
  </si>
  <si>
    <t>Umowa Dystrybucyjna zawarta do</t>
  </si>
  <si>
    <t>imię i nazwisko osoby do kotaktu</t>
  </si>
  <si>
    <t>kontakt z jednostką w sprawie dostawy energii</t>
  </si>
  <si>
    <t>Imię i nazwisko dyrektora lub osoby uprawnionej do reporezentacji (osoby, która będzie podpisywał umowę odbiorczą)</t>
  </si>
  <si>
    <t>14</t>
  </si>
  <si>
    <t>15</t>
  </si>
  <si>
    <t>TAK/NIE</t>
  </si>
  <si>
    <t>Tak/NIE</t>
  </si>
  <si>
    <t>data</t>
  </si>
  <si>
    <t>telefon</t>
  </si>
  <si>
    <t>e-mail</t>
  </si>
  <si>
    <t>588 223 86 91</t>
  </si>
  <si>
    <t>nie</t>
  </si>
  <si>
    <t>TAK</t>
  </si>
  <si>
    <t>NIE</t>
  </si>
  <si>
    <t>Andrzej Byczkowski</t>
  </si>
  <si>
    <t>58-672-45-92</t>
  </si>
  <si>
    <t>pzpow@op.pl  </t>
  </si>
  <si>
    <t>czas nieokreślony</t>
  </si>
  <si>
    <t>Emila Bojke</t>
  </si>
  <si>
    <t>58-678-70-80</t>
  </si>
  <si>
    <t>ksiegowa@zspreda.pl</t>
  </si>
  <si>
    <t>Dorota Nowicka- Klimowicz</t>
  </si>
  <si>
    <t>588-15-09-780</t>
  </si>
  <si>
    <t>000198798</t>
  </si>
  <si>
    <t>Ewa Moza</t>
  </si>
  <si>
    <t>58-672-25-09</t>
  </si>
  <si>
    <t xml:space="preserve">zsp2@zsp2.net; </t>
  </si>
  <si>
    <t>Krystyna Grubba</t>
  </si>
  <si>
    <t xml:space="preserve">gospodarczy@zsp2.net </t>
  </si>
  <si>
    <t>000783700</t>
  </si>
  <si>
    <t>Ewa Pietrzak</t>
  </si>
  <si>
    <t>58-672-24-58</t>
  </si>
  <si>
    <t>sekretariat@liceum1.pl</t>
  </si>
  <si>
    <t>Bożena Conradi</t>
  </si>
  <si>
    <t>58-671-13-36</t>
  </si>
  <si>
    <t>zsp2_hipolit@2com.pl</t>
  </si>
  <si>
    <t>Halina Filińska</t>
  </si>
  <si>
    <t>588-16-61-950</t>
  </si>
  <si>
    <t>000198918</t>
  </si>
  <si>
    <t>na czas nieokreślony</t>
  </si>
  <si>
    <t>Edyta Cierocka</t>
  </si>
  <si>
    <t>58-672-24-15</t>
  </si>
  <si>
    <t>sekretariat@zspg4.wejher.pl</t>
  </si>
  <si>
    <t>Anna Wilk</t>
  </si>
  <si>
    <t>958-12-31-791</t>
  </si>
  <si>
    <t>Ewa Myć Szopińska Hanna Iwańska</t>
  </si>
  <si>
    <t>58-671-70-51</t>
  </si>
  <si>
    <t xml:space="preserve">ognisko.rumia@wp.pl </t>
  </si>
  <si>
    <t>Ewa Myć-Szopińska</t>
  </si>
  <si>
    <t>58-672-44-51</t>
  </si>
  <si>
    <t>Wojciech Rogocki</t>
  </si>
  <si>
    <t xml:space="preserve"> 588-00-14-651</t>
  </si>
  <si>
    <t>Tak</t>
  </si>
  <si>
    <t>Roman Klawikowski</t>
  </si>
  <si>
    <t>58-672-22-05</t>
  </si>
  <si>
    <t>korczak5@wp.pl</t>
  </si>
  <si>
    <t>Małgorzata Woźniak</t>
  </si>
  <si>
    <t>588-18-05-343</t>
  </si>
  <si>
    <t>000296578</t>
  </si>
  <si>
    <t>Marek Dybowski</t>
  </si>
  <si>
    <t xml:space="preserve">58-672-15-91 </t>
  </si>
  <si>
    <t xml:space="preserve">dpswejherowo@gmail.com </t>
  </si>
  <si>
    <t>Alicja Hilla</t>
  </si>
  <si>
    <t>001077565</t>
  </si>
  <si>
    <t>Renata Kantecka</t>
  </si>
  <si>
    <t>58-676-76-90</t>
  </si>
  <si>
    <t>strzebielinek@post.pl</t>
  </si>
  <si>
    <t>Marcin Ledke</t>
  </si>
  <si>
    <t>588-11-39-969</t>
  </si>
  <si>
    <t>007010929</t>
  </si>
  <si>
    <t xml:space="preserve">TAK </t>
  </si>
  <si>
    <t>Małgorzata Główka</t>
  </si>
  <si>
    <t>58-672-29-56</t>
  </si>
  <si>
    <t>mglowka@muzeum.wejherowo.pl</t>
  </si>
  <si>
    <t>Tomasz Fopke</t>
  </si>
  <si>
    <t>588-183-10-62</t>
  </si>
  <si>
    <t>Anna Reślińska - Zaleśna</t>
  </si>
  <si>
    <t>58-57-29-481</t>
  </si>
  <si>
    <t>rag3@powiat.wejherowo.pl</t>
  </si>
  <si>
    <t>Marek Panek</t>
  </si>
  <si>
    <t>Anna Domnik</t>
  </si>
  <si>
    <t>58-572-40-63 wew. 25</t>
  </si>
  <si>
    <t xml:space="preserve">pcpr_wejherowo@wp.pl </t>
  </si>
  <si>
    <t>Iwona Romanowska</t>
  </si>
  <si>
    <t>587-14-75-424</t>
  </si>
  <si>
    <t>Krystian Kaleta</t>
  </si>
  <si>
    <t>58-774-32-80</t>
  </si>
  <si>
    <t xml:space="preserve">sekretariat@zarzaddrogowy.pl </t>
  </si>
  <si>
    <t>Robert Lorbiecki</t>
  </si>
  <si>
    <t>Bożena Lesnau</t>
  </si>
  <si>
    <t>588-11-41-038</t>
  </si>
  <si>
    <t>58-677-63-27 58-677-63-00</t>
  </si>
  <si>
    <t>pupwejherowo@gmail.com</t>
  </si>
  <si>
    <t>Grażyna Sobieraj</t>
  </si>
  <si>
    <t xml:space="preserve">sekretariat@pupwejherowo.pl </t>
  </si>
  <si>
    <t>j.legowska@pupwejherowo.pl</t>
  </si>
  <si>
    <t>588-223-88-11</t>
  </si>
  <si>
    <t>Elżbieta Kisielewska</t>
  </si>
  <si>
    <t>pzwejherowo@wp.pl</t>
  </si>
  <si>
    <t>Krystyna Redlicka</t>
  </si>
  <si>
    <t>poradniajanowo@wp.pl</t>
  </si>
  <si>
    <t>958-11-06-873</t>
  </si>
  <si>
    <t>000783717</t>
  </si>
  <si>
    <t>Dorota Stankiewicz-Miazio</t>
  </si>
  <si>
    <t>58-671-05-04</t>
  </si>
  <si>
    <t xml:space="preserve">lucynapenkowska@gmail.com&gt;, </t>
  </si>
  <si>
    <t>Lucyna Penkowska</t>
  </si>
  <si>
    <t>zspnr1rumia@wp.pl</t>
  </si>
  <si>
    <t>tak</t>
  </si>
  <si>
    <t>Bożena Olszewska</t>
  </si>
  <si>
    <t>58 572 94 79</t>
  </si>
  <si>
    <t>b.olszewska@powiat.wejherowo.pl</t>
  </si>
  <si>
    <t>Zarząd Powiatu Wejherowskiego (2 osoby)</t>
  </si>
  <si>
    <t>Michał Płotka</t>
  </si>
  <si>
    <t>881-955-857</t>
  </si>
  <si>
    <t>michal.plotka@vilica.pl</t>
  </si>
  <si>
    <t>adres do korespondencji dla klienta: Vilica S.C. ul. Jana III Sobieskiego 292A lok. 2, 84-200 Wejherowo</t>
  </si>
  <si>
    <t>Cezary Zybała</t>
  </si>
  <si>
    <t>500-374-755</t>
  </si>
  <si>
    <t>c.zybala@agis.nieruchomosci.pl</t>
  </si>
  <si>
    <t>588-215-33-45</t>
  </si>
  <si>
    <t>Czas nieokreślony</t>
  </si>
  <si>
    <t>Robert Wenta</t>
  </si>
  <si>
    <t>sekretariat@medyk-wejherowo.pl</t>
  </si>
  <si>
    <t>Waldemar Skrzynecki</t>
  </si>
  <si>
    <t>Jan Domski</t>
  </si>
  <si>
    <t>kppsp_ptt@strazwejherowo.pl</t>
  </si>
  <si>
    <t>Jacek Niewęgłowski</t>
  </si>
  <si>
    <t>588-11-42-196</t>
  </si>
  <si>
    <t>58-677-79-01</t>
  </si>
  <si>
    <t>psse@wejherowo.pl</t>
  </si>
  <si>
    <t>Ewa Banasik</t>
  </si>
  <si>
    <t>588-18-32-765</t>
  </si>
  <si>
    <t>Mateusz Kurpet</t>
  </si>
  <si>
    <t>58-672-18-60</t>
  </si>
  <si>
    <t>piwwejh@gdansk.wiw.gov.pl</t>
  </si>
  <si>
    <t>588-205-64-06</t>
  </si>
  <si>
    <t>Nie</t>
  </si>
  <si>
    <t>Bożena Szczepaniak</t>
  </si>
  <si>
    <t>58-672-25-50</t>
  </si>
  <si>
    <t>sekretariat@kpsw.pl</t>
  </si>
  <si>
    <t>58-672-10-08</t>
  </si>
  <si>
    <t>Zużycie energii (kWh) w 2017</t>
  </si>
  <si>
    <t>000199214</t>
  </si>
  <si>
    <t>588-241-79-33</t>
  </si>
  <si>
    <t>Starostwo Powiatowe w Wejherowie - budynek przeznaczony na archiwum zakładowe przy ul. I Brygady Pancernej WP 32 w Wejherowie</t>
  </si>
  <si>
    <t>13a</t>
  </si>
  <si>
    <t>Powiatowy Zespół Szkół w Redzie</t>
  </si>
  <si>
    <t>Powiatowy Zespół Szkół nr 2 w Rumi</t>
  </si>
  <si>
    <t>Kamila Żóraw</t>
  </si>
  <si>
    <t>01-07-2018</t>
  </si>
  <si>
    <t>Wioletta Drygas-Bogucka</t>
  </si>
  <si>
    <t>Powiatowy Zespół Szkół nr 1 w Rumi</t>
  </si>
  <si>
    <t>Wioleta Przybysz</t>
  </si>
  <si>
    <t>Powiatowy Zespół Szkół nr 1 w Wejherowie</t>
  </si>
  <si>
    <t>Powiatowy Zespół Szkół nr 3  w Wejherowie</t>
  </si>
  <si>
    <t>Ilona Damps</t>
  </si>
  <si>
    <t>sekretariat@pzs3.info</t>
  </si>
  <si>
    <t>Joanna Łęgowska Beata Stenka</t>
  </si>
  <si>
    <t>Zespół Szkół Ponadgimnazjalnych Nr 4 w Wejherowie *</t>
  </si>
  <si>
    <t>01-01-2018</t>
  </si>
  <si>
    <t>PL0037360077818145</t>
  </si>
  <si>
    <t>18-01-2018</t>
  </si>
  <si>
    <t>stawka jakościowa zł/kWh</t>
  </si>
  <si>
    <t>składnik zmienny stawki sieciowej (calodobowo) zł/kWh</t>
  </si>
  <si>
    <t>kWh</t>
  </si>
  <si>
    <t>G12W</t>
  </si>
  <si>
    <t>9100394003572170</t>
  </si>
  <si>
    <t>zł</t>
  </si>
  <si>
    <t>Zestawienie ilości energii wegług taryf</t>
  </si>
  <si>
    <t>ilość punktów poboru</t>
  </si>
  <si>
    <t>taryfa</t>
  </si>
  <si>
    <t xml:space="preserve">razem </t>
  </si>
  <si>
    <t>opłata OZE</t>
  </si>
  <si>
    <t>kW</t>
  </si>
  <si>
    <t>15*16</t>
  </si>
  <si>
    <t>17</t>
  </si>
  <si>
    <t xml:space="preserve">stawka </t>
  </si>
  <si>
    <t>wartość</t>
  </si>
  <si>
    <t>stawka</t>
  </si>
  <si>
    <t>opłaty sieciowej zł/kW/miesiąc (stała)</t>
  </si>
  <si>
    <t xml:space="preserve">wartość </t>
  </si>
  <si>
    <t xml:space="preserve"> opłata abonamentowa zł/ukł. Pomiarowy</t>
  </si>
  <si>
    <t>15*22</t>
  </si>
  <si>
    <t>15*24</t>
  </si>
  <si>
    <t>15*26</t>
  </si>
  <si>
    <t xml:space="preserve">opłata przejściowa </t>
  </si>
  <si>
    <t xml:space="preserve">stawka  </t>
  </si>
  <si>
    <t xml:space="preserve">sprzedaż energii (dostawę) </t>
  </si>
  <si>
    <t>ilość</t>
  </si>
  <si>
    <t>8*13</t>
  </si>
  <si>
    <t>19*20</t>
  </si>
  <si>
    <t xml:space="preserve">ilość </t>
  </si>
  <si>
    <t>28*29</t>
  </si>
  <si>
    <t>17+18+21+23+25+2730</t>
  </si>
  <si>
    <t xml:space="preserve">razem dostawa i dystrybucja </t>
  </si>
  <si>
    <t>m-cy</t>
  </si>
  <si>
    <t xml:space="preserve">czas dostawy </t>
  </si>
  <si>
    <t xml:space="preserve">Moc umowna </t>
  </si>
  <si>
    <t>moc przyłączeniowa</t>
  </si>
  <si>
    <t xml:space="preserve">razem wartość oferty netto </t>
  </si>
  <si>
    <t xml:space="preserve">średnie miesięczne zużycie </t>
  </si>
  <si>
    <t xml:space="preserve">szacowane zużycie energii w okresie obowiązywania umowy  </t>
  </si>
  <si>
    <t xml:space="preserve">Powiatowy Zespół Szkół w Wejherowie </t>
  </si>
  <si>
    <t>Powiatowy Zespół Szkół  Nr 4 w Wejherowie *</t>
  </si>
  <si>
    <t xml:space="preserve">Powiatowy Zespół Szkół Nr 2  w Wejherowie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</si>
</sst>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40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1"/>
      <name val="Arial"/>
      <family val="2"/>
      <charset val="238"/>
    </font>
    <font>
      <u/>
      <sz val="10"/>
      <color indexed="8"/>
      <name val="Arial"/>
      <family val="2"/>
      <charset val="238"/>
    </font>
    <font>
      <u/>
      <sz val="10"/>
      <color rgb="FF000000"/>
      <name val="Arial"/>
      <family val="2"/>
      <charset val="238"/>
    </font>
    <font>
      <u/>
      <sz val="10"/>
      <name val="Arial"/>
      <family val="2"/>
      <charset val="238"/>
    </font>
    <font>
      <i/>
      <sz val="11"/>
      <color rgb="FF7F7F7F"/>
      <name val="Calibri"/>
      <family val="2"/>
      <charset val="238"/>
      <scheme val="minor"/>
    </font>
    <font>
      <sz val="11"/>
      <name val="Calibri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1">
    <xf numFmtId="0" fontId="0" fillId="0" borderId="0"/>
    <xf numFmtId="0" fontId="3" fillId="0" borderId="0"/>
    <xf numFmtId="0" fontId="3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8" fillId="0" borderId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8" fillId="5" borderId="9" applyNumberFormat="0" applyAlignment="0" applyProtection="0"/>
    <xf numFmtId="0" fontId="19" fillId="12" borderId="10" applyNumberFormat="0" applyAlignment="0" applyProtection="0"/>
    <xf numFmtId="0" fontId="20" fillId="6" borderId="0" applyNumberFormat="0" applyBorder="0" applyAlignment="0" applyProtection="0"/>
    <xf numFmtId="0" fontId="21" fillId="0" borderId="11" applyNumberFormat="0" applyFill="0" applyAlignment="0" applyProtection="0"/>
    <xf numFmtId="0" fontId="22" fillId="23" borderId="12" applyNumberFormat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8" fillId="0" borderId="0"/>
    <xf numFmtId="0" fontId="27" fillId="12" borderId="9" applyNumberFormat="0" applyAlignment="0" applyProtection="0"/>
    <xf numFmtId="0" fontId="28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8" borderId="17" applyNumberFormat="0" applyFont="0" applyAlignment="0" applyProtection="0"/>
    <xf numFmtId="0" fontId="32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8" borderId="17" applyNumberFormat="0" applyFont="0" applyAlignment="0" applyProtection="0"/>
    <xf numFmtId="0" fontId="18" fillId="5" borderId="21" applyNumberFormat="0" applyAlignment="0" applyProtection="0"/>
    <xf numFmtId="0" fontId="19" fillId="12" borderId="22" applyNumberFormat="0" applyAlignment="0" applyProtection="0"/>
    <xf numFmtId="0" fontId="27" fillId="12" borderId="21" applyNumberFormat="0" applyAlignment="0" applyProtection="0"/>
    <xf numFmtId="0" fontId="28" fillId="0" borderId="23" applyNumberFormat="0" applyFill="0" applyAlignment="0" applyProtection="0"/>
    <xf numFmtId="0" fontId="3" fillId="8" borderId="24" applyNumberFormat="0" applyFont="0" applyAlignment="0" applyProtection="0"/>
    <xf numFmtId="0" fontId="38" fillId="0" borderId="0" applyNumberFormat="0" applyFill="0" applyBorder="0" applyAlignment="0" applyProtection="0"/>
    <xf numFmtId="0" fontId="18" fillId="5" borderId="25" applyNumberFormat="0" applyAlignment="0" applyProtection="0"/>
    <xf numFmtId="0" fontId="19" fillId="12" borderId="26" applyNumberFormat="0" applyAlignment="0" applyProtection="0"/>
    <xf numFmtId="0" fontId="27" fillId="12" borderId="25" applyNumberFormat="0" applyAlignment="0" applyProtection="0"/>
    <xf numFmtId="0" fontId="28" fillId="0" borderId="27" applyNumberFormat="0" applyFill="0" applyAlignment="0" applyProtection="0"/>
    <xf numFmtId="0" fontId="3" fillId="8" borderId="28" applyNumberFormat="0" applyFont="0" applyAlignment="0" applyProtection="0"/>
    <xf numFmtId="0" fontId="3" fillId="8" borderId="28" applyNumberFormat="0" applyFont="0" applyAlignment="0" applyProtection="0"/>
    <xf numFmtId="0" fontId="18" fillId="5" borderId="25" applyNumberFormat="0" applyAlignment="0" applyProtection="0"/>
    <xf numFmtId="0" fontId="19" fillId="12" borderId="26" applyNumberFormat="0" applyAlignment="0" applyProtection="0"/>
    <xf numFmtId="0" fontId="27" fillId="12" borderId="25" applyNumberFormat="0" applyAlignment="0" applyProtection="0"/>
    <xf numFmtId="0" fontId="28" fillId="0" borderId="27" applyNumberFormat="0" applyFill="0" applyAlignment="0" applyProtection="0"/>
    <xf numFmtId="0" fontId="3" fillId="8" borderId="28" applyNumberFormat="0" applyFont="0" applyAlignment="0" applyProtection="0"/>
    <xf numFmtId="0" fontId="18" fillId="5" borderId="31" applyNumberFormat="0" applyAlignment="0" applyProtection="0"/>
    <xf numFmtId="0" fontId="19" fillId="12" borderId="32" applyNumberFormat="0" applyAlignment="0" applyProtection="0"/>
    <xf numFmtId="0" fontId="27" fillId="12" borderId="31" applyNumberFormat="0" applyAlignment="0" applyProtection="0"/>
    <xf numFmtId="0" fontId="28" fillId="0" borderId="33" applyNumberFormat="0" applyFill="0" applyAlignment="0" applyProtection="0"/>
    <xf numFmtId="0" fontId="3" fillId="8" borderId="34" applyNumberFormat="0" applyFont="0" applyAlignment="0" applyProtection="0"/>
    <xf numFmtId="0" fontId="3" fillId="8" borderId="34" applyNumberFormat="0" applyFont="0" applyAlignment="0" applyProtection="0"/>
    <xf numFmtId="0" fontId="18" fillId="5" borderId="31" applyNumberFormat="0" applyAlignment="0" applyProtection="0"/>
    <xf numFmtId="0" fontId="19" fillId="12" borderId="32" applyNumberFormat="0" applyAlignment="0" applyProtection="0"/>
    <xf numFmtId="0" fontId="27" fillId="12" borderId="31" applyNumberFormat="0" applyAlignment="0" applyProtection="0"/>
    <xf numFmtId="0" fontId="28" fillId="0" borderId="33" applyNumberFormat="0" applyFill="0" applyAlignment="0" applyProtection="0"/>
    <xf numFmtId="0" fontId="3" fillId="8" borderId="34" applyNumberFormat="0" applyFont="0" applyAlignment="0" applyProtection="0"/>
  </cellStyleXfs>
  <cellXfs count="448">
    <xf numFmtId="0" fontId="0" fillId="0" borderId="0" xfId="0"/>
    <xf numFmtId="0" fontId="15" fillId="0" borderId="0" xfId="0" applyFont="1"/>
    <xf numFmtId="0" fontId="15" fillId="0" borderId="0" xfId="0" applyFont="1" applyAlignment="1">
      <alignment wrapText="1"/>
    </xf>
    <xf numFmtId="0" fontId="33" fillId="0" borderId="0" xfId="0" applyFont="1"/>
    <xf numFmtId="0" fontId="0" fillId="0" borderId="0" xfId="0"/>
    <xf numFmtId="0" fontId="5" fillId="24" borderId="1" xfId="0" applyFont="1" applyFill="1" applyBorder="1" applyAlignment="1">
      <alignment horizontal="center"/>
    </xf>
    <xf numFmtId="0" fontId="6" fillId="24" borderId="1" xfId="0" applyFont="1" applyFill="1" applyBorder="1" applyAlignment="1">
      <alignment horizontal="center" wrapText="1"/>
    </xf>
    <xf numFmtId="0" fontId="6" fillId="24" borderId="1" xfId="0" applyFont="1" applyFill="1" applyBorder="1" applyAlignment="1">
      <alignment horizontal="left" wrapText="1"/>
    </xf>
    <xf numFmtId="4" fontId="6" fillId="24" borderId="1" xfId="0" applyNumberFormat="1" applyFont="1" applyFill="1" applyBorder="1" applyAlignment="1">
      <alignment horizontal="center" wrapText="1"/>
    </xf>
    <xf numFmtId="49" fontId="5" fillId="24" borderId="1" xfId="0" applyNumberFormat="1" applyFont="1" applyFill="1" applyBorder="1" applyAlignment="1">
      <alignment horizontal="center"/>
    </xf>
    <xf numFmtId="49" fontId="6" fillId="24" borderId="1" xfId="0" applyNumberFormat="1" applyFont="1" applyFill="1" applyBorder="1" applyAlignment="1">
      <alignment horizontal="center" wrapText="1"/>
    </xf>
    <xf numFmtId="0" fontId="3" fillId="24" borderId="1" xfId="0" applyFont="1" applyFill="1" applyBorder="1" applyAlignment="1">
      <alignment horizontal="center"/>
    </xf>
    <xf numFmtId="0" fontId="3" fillId="24" borderId="1" xfId="0" applyFont="1" applyFill="1" applyBorder="1" applyAlignment="1">
      <alignment horizontal="center" wrapText="1"/>
    </xf>
    <xf numFmtId="49" fontId="3" fillId="24" borderId="1" xfId="0" applyNumberFormat="1" applyFont="1" applyFill="1" applyBorder="1" applyAlignment="1">
      <alignment horizontal="center" wrapText="1"/>
    </xf>
    <xf numFmtId="49" fontId="3" fillId="24" borderId="1" xfId="0" applyNumberFormat="1" applyFont="1" applyFill="1" applyBorder="1" applyAlignment="1">
      <alignment horizontal="center" vertical="center" wrapText="1"/>
    </xf>
    <xf numFmtId="0" fontId="8" fillId="24" borderId="1" xfId="0" applyFont="1" applyFill="1" applyBorder="1" applyAlignment="1">
      <alignment horizontal="center"/>
    </xf>
    <xf numFmtId="0" fontId="8" fillId="24" borderId="1" xfId="0" applyFont="1" applyFill="1" applyBorder="1" applyAlignment="1">
      <alignment horizontal="center" wrapText="1"/>
    </xf>
    <xf numFmtId="0" fontId="9" fillId="24" borderId="1" xfId="0" applyFont="1" applyFill="1" applyBorder="1" applyAlignment="1">
      <alignment horizontal="center" wrapText="1"/>
    </xf>
    <xf numFmtId="0" fontId="9" fillId="24" borderId="1" xfId="0" applyFont="1" applyFill="1" applyBorder="1" applyAlignment="1">
      <alignment horizontal="center"/>
    </xf>
    <xf numFmtId="0" fontId="3" fillId="24" borderId="1" xfId="0" applyFont="1" applyFill="1" applyBorder="1" applyAlignment="1">
      <alignment wrapText="1"/>
    </xf>
    <xf numFmtId="0" fontId="15" fillId="24" borderId="0" xfId="0" applyFont="1" applyFill="1"/>
    <xf numFmtId="0" fontId="15" fillId="24" borderId="0" xfId="0" applyFont="1" applyFill="1" applyAlignment="1">
      <alignment wrapText="1"/>
    </xf>
    <xf numFmtId="4" fontId="15" fillId="24" borderId="4" xfId="0" applyNumberFormat="1" applyFont="1" applyFill="1" applyBorder="1"/>
    <xf numFmtId="0" fontId="33" fillId="24" borderId="0" xfId="0" applyFont="1" applyFill="1"/>
    <xf numFmtId="49" fontId="3" fillId="24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right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center" wrapText="1"/>
    </xf>
    <xf numFmtId="4" fontId="2" fillId="0" borderId="1" xfId="1" applyNumberFormat="1" applyFont="1" applyFill="1" applyBorder="1" applyAlignment="1">
      <alignment horizontal="right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 wrapText="1"/>
    </xf>
    <xf numFmtId="1" fontId="3" fillId="0" borderId="30" xfId="0" applyNumberFormat="1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/>
    </xf>
    <xf numFmtId="4" fontId="3" fillId="0" borderId="30" xfId="0" applyNumberFormat="1" applyFont="1" applyFill="1" applyBorder="1" applyAlignment="1">
      <alignment horizontal="right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4" fontId="3" fillId="0" borderId="30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center"/>
    </xf>
    <xf numFmtId="0" fontId="3" fillId="0" borderId="1" xfId="58" applyFont="1" applyFill="1" applyBorder="1" applyAlignment="1">
      <alignment horizontal="center" vertical="top" wrapText="1"/>
    </xf>
    <xf numFmtId="2" fontId="3" fillId="0" borderId="1" xfId="58" applyNumberFormat="1" applyFont="1" applyFill="1" applyBorder="1" applyAlignment="1">
      <alignment horizontal="center" vertical="top" wrapText="1"/>
    </xf>
    <xf numFmtId="4" fontId="3" fillId="0" borderId="1" xfId="58" applyNumberFormat="1" applyFont="1" applyFill="1" applyBorder="1" applyAlignment="1">
      <alignment horizontal="right" vertical="center" wrapText="1"/>
    </xf>
    <xf numFmtId="0" fontId="3" fillId="0" borderId="1" xfId="58" applyFont="1" applyFill="1" applyBorder="1" applyAlignment="1">
      <alignment horizontal="center" vertical="center" wrapText="1"/>
    </xf>
    <xf numFmtId="0" fontId="3" fillId="0" borderId="1" xfId="58" applyFont="1" applyFill="1" applyBorder="1" applyAlignment="1">
      <alignment horizontal="left" vertical="top" wrapText="1"/>
    </xf>
    <xf numFmtId="0" fontId="3" fillId="0" borderId="1" xfId="58" applyFont="1" applyFill="1" applyBorder="1" applyAlignment="1">
      <alignment horizontal="center" wrapText="1"/>
    </xf>
    <xf numFmtId="0" fontId="3" fillId="0" borderId="1" xfId="58" applyFont="1" applyFill="1" applyBorder="1" applyAlignment="1">
      <alignment wrapText="1"/>
    </xf>
    <xf numFmtId="0" fontId="3" fillId="0" borderId="1" xfId="58" applyFont="1" applyFill="1" applyBorder="1"/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49" fontId="3" fillId="0" borderId="1" xfId="1" applyNumberFormat="1" applyFont="1" applyFill="1" applyBorder="1" applyAlignment="1">
      <alignment horizontal="center" wrapText="1"/>
    </xf>
    <xf numFmtId="4" fontId="3" fillId="0" borderId="1" xfId="1" applyNumberFormat="1" applyFont="1" applyFill="1" applyBorder="1" applyAlignment="1">
      <alignment horizontal="right" vertical="center" wrapText="1"/>
    </xf>
    <xf numFmtId="0" fontId="3" fillId="0" borderId="30" xfId="0" applyFont="1" applyFill="1" applyBorder="1" applyAlignment="1">
      <alignment horizontal="left" wrapText="1"/>
    </xf>
    <xf numFmtId="0" fontId="3" fillId="0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right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4" fontId="3" fillId="0" borderId="36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left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3" fontId="3" fillId="0" borderId="19" xfId="0" applyNumberFormat="1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right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wrapText="1"/>
    </xf>
    <xf numFmtId="0" fontId="2" fillId="0" borderId="1" xfId="51" applyFont="1" applyFill="1" applyBorder="1" applyAlignment="1">
      <alignment horizontal="center" vertical="center" wrapText="1"/>
    </xf>
    <xf numFmtId="4" fontId="2" fillId="0" borderId="1" xfId="51" applyNumberFormat="1" applyFont="1" applyFill="1" applyBorder="1" applyAlignment="1">
      <alignment horizontal="right" vertical="center" wrapText="1"/>
    </xf>
    <xf numFmtId="0" fontId="2" fillId="0" borderId="1" xfId="51" applyNumberFormat="1" applyFont="1" applyFill="1" applyBorder="1" applyAlignment="1">
      <alignment horizontal="center" vertical="center" wrapText="1"/>
    </xf>
    <xf numFmtId="4" fontId="2" fillId="0" borderId="1" xfId="5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/>
    <xf numFmtId="0" fontId="3" fillId="0" borderId="1" xfId="1" applyFont="1" applyFill="1" applyBorder="1"/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 wrapText="1"/>
    </xf>
    <xf numFmtId="4" fontId="3" fillId="0" borderId="1" xfId="0" applyNumberFormat="1" applyFont="1" applyFill="1" applyBorder="1"/>
    <xf numFmtId="49" fontId="3" fillId="0" borderId="35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9" fillId="0" borderId="37" xfId="58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9" fillId="0" borderId="1" xfId="0" applyFont="1" applyFill="1" applyBorder="1" applyAlignment="1"/>
    <xf numFmtId="0" fontId="34" fillId="0" borderId="1" xfId="3" applyFont="1" applyFill="1" applyBorder="1" applyAlignment="1" applyProtection="1">
      <alignment vertical="top" wrapText="1"/>
    </xf>
    <xf numFmtId="0" fontId="0" fillId="0" borderId="0" xfId="0" applyFill="1"/>
    <xf numFmtId="0" fontId="5" fillId="0" borderId="1" xfId="1" applyFont="1" applyFill="1" applyBorder="1" applyAlignment="1">
      <alignment horizontal="center" wrapText="1"/>
    </xf>
    <xf numFmtId="0" fontId="9" fillId="0" borderId="1" xfId="1" applyFont="1" applyFill="1" applyBorder="1" applyAlignment="1">
      <alignment horizontal="left"/>
    </xf>
    <xf numFmtId="0" fontId="34" fillId="0" borderId="1" xfId="50" applyFont="1" applyFill="1" applyBorder="1" applyAlignment="1" applyProtection="1">
      <alignment vertical="top" wrapText="1"/>
    </xf>
    <xf numFmtId="0" fontId="3" fillId="0" borderId="1" xfId="1" applyFont="1" applyFill="1" applyBorder="1" applyAlignment="1">
      <alignment wrapText="1"/>
    </xf>
    <xf numFmtId="0" fontId="34" fillId="0" borderId="1" xfId="3" applyFont="1" applyFill="1" applyBorder="1" applyAlignment="1" applyProtection="1"/>
    <xf numFmtId="0" fontId="5" fillId="0" borderId="1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wrapText="1"/>
    </xf>
    <xf numFmtId="0" fontId="9" fillId="0" borderId="30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top" wrapText="1"/>
    </xf>
    <xf numFmtId="0" fontId="9" fillId="0" borderId="1" xfId="1" applyFont="1" applyFill="1" applyBorder="1"/>
    <xf numFmtId="0" fontId="3" fillId="0" borderId="36" xfId="0" applyFont="1" applyFill="1" applyBorder="1" applyAlignment="1">
      <alignment horizontal="center" wrapText="1"/>
    </xf>
    <xf numFmtId="0" fontId="9" fillId="0" borderId="36" xfId="0" applyFont="1" applyFill="1" applyBorder="1" applyAlignment="1">
      <alignment horizontal="center"/>
    </xf>
    <xf numFmtId="0" fontId="9" fillId="0" borderId="36" xfId="0" applyFont="1" applyFill="1" applyBorder="1" applyAlignment="1">
      <alignment wrapText="1"/>
    </xf>
    <xf numFmtId="0" fontId="3" fillId="0" borderId="36" xfId="0" applyFont="1" applyFill="1" applyBorder="1" applyAlignment="1">
      <alignment wrapText="1"/>
    </xf>
    <xf numFmtId="0" fontId="9" fillId="0" borderId="36" xfId="0" applyFont="1" applyFill="1" applyBorder="1" applyAlignment="1">
      <alignment horizontal="left"/>
    </xf>
    <xf numFmtId="0" fontId="37" fillId="0" borderId="36" xfId="3" applyFont="1" applyFill="1" applyBorder="1" applyAlignment="1" applyProtection="1"/>
    <xf numFmtId="0" fontId="9" fillId="0" borderId="36" xfId="0" applyFont="1" applyFill="1" applyBorder="1" applyAlignment="1">
      <alignment horizontal="center" vertical="center"/>
    </xf>
    <xf numFmtId="0" fontId="37" fillId="0" borderId="36" xfId="3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wrapText="1"/>
    </xf>
    <xf numFmtId="0" fontId="34" fillId="0" borderId="1" xfId="4" applyFont="1" applyFill="1" applyBorder="1" applyAlignment="1" applyProtection="1">
      <alignment vertical="top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0" xfId="1" applyFont="1" applyFill="1" applyBorder="1" applyAlignment="1">
      <alignment wrapText="1"/>
    </xf>
    <xf numFmtId="0" fontId="34" fillId="0" borderId="30" xfId="3" applyFont="1" applyFill="1" applyBorder="1" applyAlignment="1" applyProtection="1">
      <alignment horizontal="justify" vertical="top" wrapText="1"/>
    </xf>
    <xf numFmtId="0" fontId="34" fillId="0" borderId="30" xfId="3" applyFont="1" applyFill="1" applyBorder="1" applyAlignment="1" applyProtection="1">
      <alignment wrapText="1"/>
    </xf>
    <xf numFmtId="0" fontId="2" fillId="0" borderId="1" xfId="51" applyFont="1" applyFill="1" applyBorder="1" applyAlignment="1">
      <alignment horizontal="center" wrapText="1"/>
    </xf>
    <xf numFmtId="0" fontId="1" fillId="0" borderId="1" xfId="5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/>
    </xf>
    <xf numFmtId="0" fontId="4" fillId="0" borderId="1" xfId="51" applyFont="1" applyFill="1" applyBorder="1" applyAlignment="1">
      <alignment horizontal="center" wrapText="1"/>
    </xf>
    <xf numFmtId="0" fontId="4" fillId="0" borderId="1" xfId="1" applyFont="1" applyFill="1" applyBorder="1" applyAlignment="1">
      <alignment wrapText="1"/>
    </xf>
    <xf numFmtId="0" fontId="4" fillId="0" borderId="1" xfId="5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left" vertical="center"/>
    </xf>
    <xf numFmtId="0" fontId="34" fillId="0" borderId="1" xfId="3" applyFont="1" applyFill="1" applyBorder="1" applyAlignment="1" applyProtection="1">
      <alignment vertical="center" wrapText="1"/>
    </xf>
    <xf numFmtId="0" fontId="2" fillId="0" borderId="1" xfId="51" applyFont="1" applyFill="1" applyBorder="1" applyAlignment="1">
      <alignment horizontal="center" vertical="center"/>
    </xf>
    <xf numFmtId="0" fontId="33" fillId="0" borderId="0" xfId="0" applyFont="1" applyFill="1"/>
    <xf numFmtId="0" fontId="34" fillId="0" borderId="1" xfId="3" applyFont="1" applyFill="1" applyBorder="1" applyAlignment="1" applyProtection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35" fillId="0" borderId="1" xfId="3" applyFont="1" applyFill="1" applyBorder="1" applyAlignment="1" applyProtection="1">
      <alignment vertical="center" wrapText="1"/>
    </xf>
    <xf numFmtId="0" fontId="39" fillId="0" borderId="37" xfId="0" applyFont="1" applyFill="1" applyBorder="1" applyAlignment="1">
      <alignment horizontal="center" wrapText="1"/>
    </xf>
    <xf numFmtId="0" fontId="39" fillId="0" borderId="37" xfId="0" applyFont="1" applyFill="1" applyBorder="1" applyAlignment="1">
      <alignment horizontal="left" wrapText="1"/>
    </xf>
    <xf numFmtId="4" fontId="39" fillId="0" borderId="37" xfId="0" applyNumberFormat="1" applyFont="1" applyFill="1" applyBorder="1" applyAlignment="1">
      <alignment horizontal="right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0" fontId="39" fillId="0" borderId="37" xfId="0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/>
    </xf>
    <xf numFmtId="0" fontId="39" fillId="0" borderId="37" xfId="0" applyFont="1" applyFill="1" applyBorder="1" applyAlignment="1">
      <alignment wrapText="1"/>
    </xf>
    <xf numFmtId="0" fontId="9" fillId="0" borderId="37" xfId="0" applyFont="1" applyFill="1" applyBorder="1" applyAlignment="1">
      <alignment horizontal="left" wrapText="1"/>
    </xf>
    <xf numFmtId="0" fontId="36" fillId="0" borderId="37" xfId="3" applyFont="1" applyFill="1" applyBorder="1" applyAlignment="1" applyProtection="1">
      <alignment vertical="top" wrapText="1"/>
    </xf>
    <xf numFmtId="0" fontId="3" fillId="0" borderId="37" xfId="0" applyFont="1" applyFill="1" applyBorder="1" applyAlignment="1">
      <alignment wrapText="1"/>
    </xf>
    <xf numFmtId="0" fontId="39" fillId="0" borderId="37" xfId="0" applyFont="1" applyFill="1" applyBorder="1"/>
    <xf numFmtId="0" fontId="39" fillId="0" borderId="37" xfId="0" applyFont="1" applyFill="1" applyBorder="1" applyAlignment="1">
      <alignment horizontal="center"/>
    </xf>
    <xf numFmtId="0" fontId="34" fillId="0" borderId="1" xfId="3" applyNumberFormat="1" applyFont="1" applyFill="1" applyBorder="1" applyAlignment="1" applyProtection="1">
      <alignment vertical="top" wrapText="1"/>
    </xf>
    <xf numFmtId="0" fontId="3" fillId="0" borderId="37" xfId="1" applyFont="1" applyFill="1" applyBorder="1"/>
    <xf numFmtId="0" fontId="3" fillId="0" borderId="37" xfId="1" applyFont="1" applyFill="1" applyBorder="1" applyAlignment="1">
      <alignment horizontal="left" vertical="center" wrapText="1"/>
    </xf>
    <xf numFmtId="3" fontId="3" fillId="0" borderId="37" xfId="1" applyNumberFormat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 wrapText="1"/>
    </xf>
    <xf numFmtId="4" fontId="3" fillId="0" borderId="37" xfId="1" applyNumberFormat="1" applyFont="1" applyFill="1" applyBorder="1" applyAlignment="1">
      <alignment horizontal="right" vertical="center" wrapText="1"/>
    </xf>
    <xf numFmtId="0" fontId="3" fillId="0" borderId="37" xfId="1" applyNumberFormat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/>
    </xf>
    <xf numFmtId="0" fontId="3" fillId="0" borderId="37" xfId="1" applyFont="1" applyFill="1" applyBorder="1" applyAlignment="1">
      <alignment wrapText="1"/>
    </xf>
    <xf numFmtId="3" fontId="3" fillId="0" borderId="37" xfId="1" applyNumberFormat="1" applyFont="1" applyFill="1" applyBorder="1"/>
    <xf numFmtId="0" fontId="34" fillId="0" borderId="37" xfId="50" applyNumberFormat="1" applyFont="1" applyFill="1" applyBorder="1" applyAlignment="1" applyProtection="1">
      <alignment vertical="top" wrapText="1"/>
    </xf>
    <xf numFmtId="0" fontId="9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4" fillId="0" borderId="1" xfId="3" applyFont="1" applyFill="1" applyBorder="1" applyAlignment="1" applyProtection="1">
      <alignment horizontal="center"/>
    </xf>
    <xf numFmtId="4" fontId="15" fillId="0" borderId="0" xfId="0" applyNumberFormat="1" applyFont="1"/>
    <xf numFmtId="4" fontId="15" fillId="25" borderId="0" xfId="0" applyNumberFormat="1" applyFont="1" applyFill="1"/>
    <xf numFmtId="0" fontId="15" fillId="0" borderId="0" xfId="0" applyFont="1" applyAlignment="1">
      <alignment horizontal="right"/>
    </xf>
    <xf numFmtId="0" fontId="15" fillId="0" borderId="38" xfId="0" applyFont="1" applyBorder="1"/>
    <xf numFmtId="4" fontId="6" fillId="24" borderId="38" xfId="0" applyNumberFormat="1" applyFont="1" applyFill="1" applyBorder="1" applyAlignment="1">
      <alignment horizontal="center" wrapText="1"/>
    </xf>
    <xf numFmtId="4" fontId="15" fillId="0" borderId="38" xfId="0" applyNumberFormat="1" applyFont="1" applyBorder="1"/>
    <xf numFmtId="0" fontId="15" fillId="0" borderId="0" xfId="0" applyFont="1" applyBorder="1"/>
    <xf numFmtId="4" fontId="15" fillId="0" borderId="20" xfId="0" applyNumberFormat="1" applyFont="1" applyBorder="1"/>
    <xf numFmtId="4" fontId="15" fillId="26" borderId="4" xfId="0" applyNumberFormat="1" applyFont="1" applyFill="1" applyBorder="1"/>
    <xf numFmtId="0" fontId="15" fillId="0" borderId="38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26" borderId="4" xfId="0" applyFont="1" applyFill="1" applyBorder="1" applyAlignment="1">
      <alignment horizontal="center"/>
    </xf>
    <xf numFmtId="4" fontId="15" fillId="0" borderId="0" xfId="0" applyNumberFormat="1" applyFont="1" applyBorder="1"/>
    <xf numFmtId="49" fontId="5" fillId="24" borderId="39" xfId="0" applyNumberFormat="1" applyFont="1" applyFill="1" applyBorder="1" applyAlignment="1">
      <alignment horizontal="center"/>
    </xf>
    <xf numFmtId="49" fontId="6" fillId="24" borderId="40" xfId="0" applyNumberFormat="1" applyFont="1" applyFill="1" applyBorder="1" applyAlignment="1">
      <alignment horizontal="center" wrapText="1"/>
    </xf>
    <xf numFmtId="49" fontId="6" fillId="24" borderId="41" xfId="0" applyNumberFormat="1" applyFont="1" applyFill="1" applyBorder="1" applyAlignment="1">
      <alignment horizontal="center" wrapText="1"/>
    </xf>
    <xf numFmtId="0" fontId="0" fillId="27" borderId="39" xfId="0" applyFill="1" applyBorder="1" applyAlignment="1">
      <alignment wrapText="1"/>
    </xf>
    <xf numFmtId="0" fontId="0" fillId="26" borderId="39" xfId="0" applyFill="1" applyBorder="1" applyAlignment="1">
      <alignment wrapText="1"/>
    </xf>
    <xf numFmtId="49" fontId="6" fillId="24" borderId="5" xfId="0" applyNumberFormat="1" applyFont="1" applyFill="1" applyBorder="1" applyAlignment="1">
      <alignment wrapText="1"/>
    </xf>
    <xf numFmtId="49" fontId="6" fillId="24" borderId="6" xfId="0" applyNumberFormat="1" applyFont="1" applyFill="1" applyBorder="1" applyAlignment="1">
      <alignment wrapText="1"/>
    </xf>
    <xf numFmtId="0" fontId="0" fillId="26" borderId="39" xfId="0" applyFill="1" applyBorder="1"/>
    <xf numFmtId="4" fontId="6" fillId="24" borderId="40" xfId="0" applyNumberFormat="1" applyFont="1" applyFill="1" applyBorder="1" applyAlignment="1">
      <alignment horizontal="center" wrapText="1"/>
    </xf>
    <xf numFmtId="0" fontId="0" fillId="29" borderId="39" xfId="0" applyFill="1" applyBorder="1" applyAlignment="1">
      <alignment wrapText="1"/>
    </xf>
    <xf numFmtId="0" fontId="0" fillId="29" borderId="39" xfId="0" applyFill="1" applyBorder="1"/>
    <xf numFmtId="0" fontId="0" fillId="26" borderId="39" xfId="0" applyFill="1" applyBorder="1" applyAlignment="1">
      <alignment horizontal="center" wrapText="1"/>
    </xf>
    <xf numFmtId="0" fontId="0" fillId="30" borderId="39" xfId="0" applyFill="1" applyBorder="1"/>
    <xf numFmtId="0" fontId="0" fillId="30" borderId="39" xfId="0" applyFill="1" applyBorder="1" applyAlignment="1">
      <alignment wrapText="1"/>
    </xf>
    <xf numFmtId="0" fontId="0" fillId="31" borderId="39" xfId="0" applyFill="1" applyBorder="1"/>
    <xf numFmtId="0" fontId="0" fillId="28" borderId="39" xfId="0" applyFill="1" applyBorder="1" applyAlignment="1">
      <alignment horizontal="center"/>
    </xf>
    <xf numFmtId="0" fontId="0" fillId="27" borderId="39" xfId="0" applyFill="1" applyBorder="1" applyAlignment="1">
      <alignment horizontal="center"/>
    </xf>
    <xf numFmtId="0" fontId="0" fillId="31" borderId="39" xfId="0" applyFill="1" applyBorder="1" applyAlignment="1">
      <alignment horizontal="center"/>
    </xf>
    <xf numFmtId="0" fontId="3" fillId="32" borderId="1" xfId="0" applyFont="1" applyFill="1" applyBorder="1" applyAlignment="1">
      <alignment horizontal="center"/>
    </xf>
    <xf numFmtId="0" fontId="3" fillId="32" borderId="1" xfId="0" applyFont="1" applyFill="1" applyBorder="1" applyAlignment="1">
      <alignment horizontal="center" wrapText="1"/>
    </xf>
    <xf numFmtId="49" fontId="3" fillId="32" borderId="1" xfId="0" applyNumberFormat="1" applyFont="1" applyFill="1" applyBorder="1" applyAlignment="1">
      <alignment horizontal="center" wrapText="1"/>
    </xf>
    <xf numFmtId="49" fontId="3" fillId="32" borderId="1" xfId="0" applyNumberFormat="1" applyFont="1" applyFill="1" applyBorder="1" applyAlignment="1">
      <alignment horizontal="center" vertical="center" wrapText="1"/>
    </xf>
    <xf numFmtId="49" fontId="3" fillId="32" borderId="40" xfId="0" applyNumberFormat="1" applyFont="1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/>
    </xf>
    <xf numFmtId="0" fontId="0" fillId="26" borderId="39" xfId="0" applyFill="1" applyBorder="1" applyAlignment="1">
      <alignment horizontal="center"/>
    </xf>
    <xf numFmtId="0" fontId="0" fillId="29" borderId="39" xfId="0" applyFill="1" applyBorder="1" applyAlignment="1">
      <alignment horizontal="center"/>
    </xf>
    <xf numFmtId="0" fontId="0" fillId="32" borderId="39" xfId="0" applyFill="1" applyBorder="1"/>
    <xf numFmtId="0" fontId="0" fillId="33" borderId="39" xfId="0" applyFill="1" applyBorder="1" applyAlignment="1">
      <alignment horizontal="center"/>
    </xf>
    <xf numFmtId="49" fontId="3" fillId="31" borderId="39" xfId="0" applyNumberFormat="1" applyFont="1" applyFill="1" applyBorder="1" applyAlignment="1">
      <alignment horizontal="center" vertical="center" wrapText="1"/>
    </xf>
    <xf numFmtId="4" fontId="0" fillId="28" borderId="39" xfId="0" applyNumberFormat="1" applyFill="1" applyBorder="1"/>
    <xf numFmtId="4" fontId="0" fillId="28" borderId="42" xfId="0" applyNumberFormat="1" applyFill="1" applyBorder="1"/>
    <xf numFmtId="4" fontId="0" fillId="25" borderId="39" xfId="0" applyNumberFormat="1" applyFill="1" applyBorder="1"/>
    <xf numFmtId="4" fontId="0" fillId="27" borderId="39" xfId="0" applyNumberFormat="1" applyFill="1" applyBorder="1"/>
    <xf numFmtId="4" fontId="15" fillId="25" borderId="43" xfId="0" applyNumberFormat="1" applyFont="1" applyFill="1" applyBorder="1"/>
    <xf numFmtId="4" fontId="0" fillId="31" borderId="39" xfId="0" applyNumberFormat="1" applyFill="1" applyBorder="1"/>
    <xf numFmtId="4" fontId="0" fillId="26" borderId="39" xfId="0" applyNumberFormat="1" applyFill="1" applyBorder="1"/>
    <xf numFmtId="4" fontId="0" fillId="29" borderId="39" xfId="0" applyNumberFormat="1" applyFill="1" applyBorder="1"/>
    <xf numFmtId="4" fontId="0" fillId="32" borderId="39" xfId="0" applyNumberFormat="1" applyFill="1" applyBorder="1"/>
    <xf numFmtId="4" fontId="0" fillId="30" borderId="39" xfId="0" applyNumberFormat="1" applyFill="1" applyBorder="1"/>
    <xf numFmtId="4" fontId="0" fillId="30" borderId="42" xfId="0" applyNumberFormat="1" applyFill="1" applyBorder="1"/>
    <xf numFmtId="0" fontId="0" fillId="33" borderId="39" xfId="0" applyFill="1" applyBorder="1"/>
    <xf numFmtId="4" fontId="0" fillId="33" borderId="39" xfId="0" applyNumberFormat="1" applyFill="1" applyBorder="1"/>
    <xf numFmtId="4" fontId="0" fillId="33" borderId="42" xfId="0" applyNumberFormat="1" applyFill="1" applyBorder="1"/>
    <xf numFmtId="4" fontId="0" fillId="24" borderId="39" xfId="0" applyNumberForma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left" wrapText="1"/>
    </xf>
    <xf numFmtId="0" fontId="3" fillId="0" borderId="1" xfId="58" applyFont="1" applyFill="1" applyBorder="1" applyAlignment="1">
      <alignment horizontal="left" vertical="top" wrapText="1"/>
    </xf>
    <xf numFmtId="0" fontId="3" fillId="0" borderId="1" xfId="58" applyFont="1" applyFill="1" applyBorder="1" applyAlignment="1">
      <alignment horizontal="center" vertical="top" wrapText="1"/>
    </xf>
    <xf numFmtId="0" fontId="3" fillId="0" borderId="1" xfId="58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/>
    <xf numFmtId="0" fontId="2" fillId="0" borderId="3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6" fillId="24" borderId="3" xfId="0" applyFont="1" applyFill="1" applyBorder="1" applyAlignment="1">
      <alignment horizontal="center" wrapText="1"/>
    </xf>
    <xf numFmtId="4" fontId="6" fillId="24" borderId="3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3" fillId="0" borderId="1" xfId="58" applyFont="1" applyFill="1" applyBorder="1" applyAlignment="1">
      <alignment wrapText="1"/>
    </xf>
    <xf numFmtId="0" fontId="0" fillId="30" borderId="39" xfId="0" applyFill="1" applyBorder="1" applyAlignment="1">
      <alignment horizontal="center"/>
    </xf>
    <xf numFmtId="0" fontId="0" fillId="29" borderId="39" xfId="0" applyFill="1" applyBorder="1" applyAlignment="1">
      <alignment horizontal="center" wrapText="1"/>
    </xf>
    <xf numFmtId="0" fontId="0" fillId="32" borderId="39" xfId="0" applyFill="1" applyBorder="1" applyAlignment="1">
      <alignment horizontal="center" wrapText="1"/>
    </xf>
    <xf numFmtId="0" fontId="0" fillId="33" borderId="39" xfId="0" applyFill="1" applyBorder="1" applyAlignment="1">
      <alignment horizontal="center" wrapText="1"/>
    </xf>
    <xf numFmtId="0" fontId="0" fillId="27" borderId="39" xfId="0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/>
    </xf>
    <xf numFmtId="0" fontId="9" fillId="0" borderId="1" xfId="58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left" wrapText="1"/>
    </xf>
    <xf numFmtId="0" fontId="9" fillId="0" borderId="30" xfId="0" applyFont="1" applyFill="1" applyBorder="1" applyAlignment="1">
      <alignment horizontal="center" wrapText="1"/>
    </xf>
    <xf numFmtId="0" fontId="3" fillId="0" borderId="1" xfId="58" applyFont="1" applyFill="1" applyBorder="1" applyAlignment="1">
      <alignment horizontal="center"/>
    </xf>
    <xf numFmtId="0" fontId="9" fillId="0" borderId="1" xfId="58" applyFont="1" applyFill="1" applyBorder="1" applyAlignment="1">
      <alignment horizontal="center" wrapText="1"/>
    </xf>
    <xf numFmtId="0" fontId="9" fillId="0" borderId="1" xfId="58" applyFont="1" applyFill="1" applyBorder="1" applyAlignment="1">
      <alignment horizontal="center"/>
    </xf>
    <xf numFmtId="0" fontId="3" fillId="0" borderId="1" xfId="58" applyFont="1" applyFill="1" applyBorder="1" applyAlignment="1">
      <alignment horizontal="left" vertical="top" wrapText="1"/>
    </xf>
    <xf numFmtId="0" fontId="3" fillId="0" borderId="1" xfId="58" applyFont="1" applyFill="1" applyBorder="1" applyAlignment="1">
      <alignment horizontal="center" vertical="top" wrapText="1"/>
    </xf>
    <xf numFmtId="0" fontId="3" fillId="0" borderId="1" xfId="58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/>
    <xf numFmtId="0" fontId="2" fillId="0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20" xfId="51" applyFont="1" applyFill="1" applyBorder="1" applyAlignment="1">
      <alignment horizontal="center" vertical="center"/>
    </xf>
    <xf numFmtId="0" fontId="2" fillId="0" borderId="3" xfId="51" applyFont="1" applyFill="1" applyBorder="1" applyAlignment="1">
      <alignment horizontal="center" vertical="center"/>
    </xf>
    <xf numFmtId="0" fontId="2" fillId="0" borderId="20" xfId="51" applyFont="1" applyFill="1" applyBorder="1" applyAlignment="1">
      <alignment horizontal="center" vertical="center" wrapText="1"/>
    </xf>
    <xf numFmtId="0" fontId="2" fillId="0" borderId="3" xfId="5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wrapText="1"/>
    </xf>
    <xf numFmtId="0" fontId="7" fillId="24" borderId="1" xfId="0" applyFont="1" applyFill="1" applyBorder="1" applyAlignment="1">
      <alignment horizontal="center" vertical="center" wrapText="1"/>
    </xf>
    <xf numFmtId="0" fontId="8" fillId="24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49" fontId="6" fillId="24" borderId="5" xfId="0" applyNumberFormat="1" applyFont="1" applyFill="1" applyBorder="1" applyAlignment="1">
      <alignment horizontal="center" wrapText="1"/>
    </xf>
    <xf numFmtId="49" fontId="6" fillId="24" borderId="6" xfId="0" applyNumberFormat="1" applyFont="1" applyFill="1" applyBorder="1" applyAlignment="1">
      <alignment horizontal="center" wrapText="1"/>
    </xf>
    <xf numFmtId="49" fontId="6" fillId="24" borderId="7" xfId="0" applyNumberFormat="1" applyFont="1" applyFill="1" applyBorder="1" applyAlignment="1">
      <alignment horizontal="center" wrapText="1"/>
    </xf>
    <xf numFmtId="49" fontId="6" fillId="24" borderId="2" xfId="0" applyNumberFormat="1" applyFont="1" applyFill="1" applyBorder="1" applyAlignment="1">
      <alignment horizontal="center" wrapText="1"/>
    </xf>
    <xf numFmtId="49" fontId="6" fillId="24" borderId="3" xfId="0" applyNumberFormat="1" applyFont="1" applyFill="1" applyBorder="1" applyAlignment="1">
      <alignment horizontal="center" wrapText="1"/>
    </xf>
    <xf numFmtId="0" fontId="6" fillId="24" borderId="2" xfId="0" applyFont="1" applyFill="1" applyBorder="1" applyAlignment="1">
      <alignment horizontal="center" wrapText="1"/>
    </xf>
    <xf numFmtId="0" fontId="6" fillId="24" borderId="3" xfId="0" applyFont="1" applyFill="1" applyBorder="1" applyAlignment="1">
      <alignment horizontal="center" wrapText="1"/>
    </xf>
    <xf numFmtId="0" fontId="3" fillId="24" borderId="1" xfId="0" applyFont="1" applyFill="1" applyBorder="1" applyAlignment="1">
      <alignment horizontal="center" wrapText="1"/>
    </xf>
    <xf numFmtId="4" fontId="6" fillId="24" borderId="2" xfId="0" applyNumberFormat="1" applyFont="1" applyFill="1" applyBorder="1" applyAlignment="1">
      <alignment horizontal="center" wrapText="1"/>
    </xf>
    <xf numFmtId="4" fontId="6" fillId="24" borderId="3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7" fillId="0" borderId="1" xfId="3" applyFont="1" applyFill="1" applyBorder="1" applyAlignment="1" applyProtection="1">
      <alignment horizontal="center" vertical="top" wrapText="1"/>
    </xf>
    <xf numFmtId="0" fontId="3" fillId="24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34" fillId="0" borderId="1" xfId="3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7" fillId="0" borderId="1" xfId="3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/>
    </xf>
    <xf numFmtId="0" fontId="15" fillId="26" borderId="38" xfId="0" applyFont="1" applyFill="1" applyBorder="1" applyAlignment="1">
      <alignment horizontal="center"/>
    </xf>
    <xf numFmtId="0" fontId="34" fillId="0" borderId="30" xfId="3" applyFont="1" applyFill="1" applyBorder="1" applyAlignment="1" applyProtection="1">
      <alignment horizontal="center" vertical="top" wrapText="1"/>
    </xf>
    <xf numFmtId="0" fontId="3" fillId="0" borderId="30" xfId="0" applyFont="1" applyFill="1" applyBorder="1" applyAlignment="1">
      <alignment wrapText="1"/>
    </xf>
    <xf numFmtId="0" fontId="9" fillId="0" borderId="30" xfId="0" applyFont="1" applyFill="1" applyBorder="1" applyAlignment="1">
      <alignment wrapText="1"/>
    </xf>
    <xf numFmtId="0" fontId="9" fillId="0" borderId="30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left"/>
    </xf>
    <xf numFmtId="0" fontId="5" fillId="0" borderId="30" xfId="0" applyFont="1" applyFill="1" applyBorder="1" applyAlignment="1">
      <alignment wrapText="1"/>
    </xf>
    <xf numFmtId="0" fontId="36" fillId="0" borderId="1" xfId="58" applyFont="1" applyFill="1" applyBorder="1" applyAlignment="1" applyProtection="1">
      <alignment vertical="top" wrapText="1"/>
    </xf>
    <xf numFmtId="0" fontId="3" fillId="0" borderId="1" xfId="58" applyFont="1" applyFill="1" applyBorder="1" applyAlignment="1">
      <alignment wrapText="1"/>
    </xf>
    <xf numFmtId="0" fontId="11" fillId="0" borderId="29" xfId="3" applyFill="1" applyBorder="1" applyAlignment="1" applyProtection="1">
      <alignment horizontal="center" vertical="center" wrapText="1"/>
    </xf>
    <xf numFmtId="0" fontId="34" fillId="0" borderId="18" xfId="3" applyFont="1" applyFill="1" applyBorder="1" applyAlignment="1" applyProtection="1">
      <alignment horizontal="center" vertical="center" wrapText="1"/>
    </xf>
    <xf numFmtId="0" fontId="15" fillId="0" borderId="29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6" fillId="0" borderId="19" xfId="3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49" xfId="0" applyFont="1" applyFill="1" applyBorder="1" applyAlignment="1">
      <alignment horizontal="left" wrapText="1"/>
    </xf>
    <xf numFmtId="0" fontId="3" fillId="0" borderId="44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 wrapText="1"/>
    </xf>
    <xf numFmtId="0" fontId="6" fillId="24" borderId="44" xfId="0" applyFont="1" applyFill="1" applyBorder="1" applyAlignment="1">
      <alignment horizontal="center" wrapText="1"/>
    </xf>
    <xf numFmtId="0" fontId="6" fillId="24" borderId="49" xfId="0" applyFont="1" applyFill="1" applyBorder="1" applyAlignment="1">
      <alignment horizontal="center" wrapText="1"/>
    </xf>
    <xf numFmtId="0" fontId="0" fillId="31" borderId="45" xfId="0" applyFill="1" applyBorder="1" applyAlignment="1">
      <alignment horizontal="center" wrapText="1"/>
    </xf>
    <xf numFmtId="0" fontId="0" fillId="31" borderId="47" xfId="0" applyFill="1" applyBorder="1" applyAlignment="1">
      <alignment horizontal="center" wrapText="1"/>
    </xf>
    <xf numFmtId="4" fontId="6" fillId="24" borderId="44" xfId="0" applyNumberFormat="1" applyFont="1" applyFill="1" applyBorder="1" applyAlignment="1">
      <alignment horizontal="center" wrapText="1"/>
    </xf>
    <xf numFmtId="4" fontId="6" fillId="24" borderId="49" xfId="0" applyNumberFormat="1" applyFont="1" applyFill="1" applyBorder="1" applyAlignment="1">
      <alignment horizontal="center" wrapText="1"/>
    </xf>
    <xf numFmtId="0" fontId="0" fillId="30" borderId="45" xfId="0" applyFill="1" applyBorder="1" applyAlignment="1">
      <alignment horizontal="center"/>
    </xf>
    <xf numFmtId="0" fontId="0" fillId="30" borderId="46" xfId="0" applyFill="1" applyBorder="1" applyAlignment="1">
      <alignment horizontal="center"/>
    </xf>
    <xf numFmtId="0" fontId="0" fillId="30" borderId="47" xfId="0" applyFill="1" applyBorder="1" applyAlignment="1">
      <alignment horizontal="center"/>
    </xf>
    <xf numFmtId="0" fontId="0" fillId="28" borderId="44" xfId="0" applyFill="1" applyBorder="1" applyAlignment="1">
      <alignment horizontal="center" wrapText="1"/>
    </xf>
    <xf numFmtId="0" fontId="0" fillId="28" borderId="49" xfId="0" applyFill="1" applyBorder="1" applyAlignment="1">
      <alignment horizontal="center" wrapText="1"/>
    </xf>
    <xf numFmtId="0" fontId="0" fillId="27" borderId="45" xfId="0" applyFill="1" applyBorder="1" applyAlignment="1">
      <alignment horizontal="center" wrapText="1"/>
    </xf>
    <xf numFmtId="0" fontId="0" fillId="27" borderId="46" xfId="0" applyFill="1" applyBorder="1" applyAlignment="1">
      <alignment horizontal="center" wrapText="1"/>
    </xf>
    <xf numFmtId="0" fontId="0" fillId="27" borderId="47" xfId="0" applyFill="1" applyBorder="1" applyAlignment="1">
      <alignment horizontal="center" wrapText="1"/>
    </xf>
    <xf numFmtId="0" fontId="0" fillId="29" borderId="45" xfId="0" applyFill="1" applyBorder="1" applyAlignment="1">
      <alignment horizontal="center" wrapText="1"/>
    </xf>
    <xf numFmtId="0" fontId="0" fillId="29" borderId="47" xfId="0" applyFill="1" applyBorder="1" applyAlignment="1">
      <alignment horizontal="center" wrapText="1"/>
    </xf>
    <xf numFmtId="0" fontId="0" fillId="32" borderId="45" xfId="0" applyFill="1" applyBorder="1" applyAlignment="1">
      <alignment horizontal="center" wrapText="1"/>
    </xf>
    <xf numFmtId="0" fontId="0" fillId="32" borderId="47" xfId="0" applyFill="1" applyBorder="1" applyAlignment="1">
      <alignment horizontal="center" wrapText="1"/>
    </xf>
    <xf numFmtId="0" fontId="0" fillId="33" borderId="45" xfId="0" applyFill="1" applyBorder="1" applyAlignment="1">
      <alignment horizontal="center" wrapText="1"/>
    </xf>
    <xf numFmtId="0" fontId="0" fillId="33" borderId="47" xfId="0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3" fillId="0" borderId="48" xfId="58" applyFont="1" applyFill="1" applyBorder="1" applyAlignment="1">
      <alignment horizontal="center"/>
    </xf>
    <xf numFmtId="0" fontId="3" fillId="0" borderId="8" xfId="58" applyFont="1" applyFill="1" applyBorder="1" applyAlignment="1">
      <alignment horizontal="center"/>
    </xf>
    <xf numFmtId="0" fontId="3" fillId="0" borderId="3" xfId="58" applyFont="1" applyFill="1" applyBorder="1" applyAlignment="1">
      <alignment horizontal="center"/>
    </xf>
    <xf numFmtId="0" fontId="3" fillId="0" borderId="48" xfId="58" applyFont="1" applyFill="1" applyBorder="1" applyAlignment="1">
      <alignment horizontal="left" vertical="top" wrapText="1"/>
    </xf>
    <xf numFmtId="0" fontId="3" fillId="0" borderId="8" xfId="58" applyFont="1" applyFill="1" applyBorder="1" applyAlignment="1">
      <alignment horizontal="left" vertical="top" wrapText="1"/>
    </xf>
    <xf numFmtId="0" fontId="3" fillId="0" borderId="3" xfId="58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wrapText="1"/>
    </xf>
    <xf numFmtId="0" fontId="2" fillId="0" borderId="4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5" fillId="25" borderId="45" xfId="0" applyFont="1" applyFill="1" applyBorder="1" applyAlignment="1">
      <alignment horizontal="right"/>
    </xf>
    <xf numFmtId="0" fontId="15" fillId="25" borderId="46" xfId="0" applyFont="1" applyFill="1" applyBorder="1" applyAlignment="1">
      <alignment horizontal="right"/>
    </xf>
    <xf numFmtId="0" fontId="15" fillId="25" borderId="47" xfId="0" applyFont="1" applyFill="1" applyBorder="1" applyAlignment="1">
      <alignment horizontal="right"/>
    </xf>
    <xf numFmtId="0" fontId="0" fillId="25" borderId="45" xfId="0" applyFill="1" applyBorder="1" applyAlignment="1">
      <alignment horizontal="center"/>
    </xf>
    <xf numFmtId="0" fontId="0" fillId="25" borderId="46" xfId="0" applyFill="1" applyBorder="1" applyAlignment="1">
      <alignment horizontal="center"/>
    </xf>
    <xf numFmtId="0" fontId="0" fillId="25" borderId="47" xfId="0" applyFill="1" applyBorder="1" applyAlignment="1">
      <alignment horizontal="center"/>
    </xf>
    <xf numFmtId="0" fontId="2" fillId="0" borderId="44" xfId="51" applyFont="1" applyFill="1" applyBorder="1" applyAlignment="1">
      <alignment horizontal="center" vertical="center"/>
    </xf>
    <xf numFmtId="0" fontId="2" fillId="0" borderId="44" xfId="5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</cellXfs>
  <cellStyles count="81">
    <cellStyle name="20% - akcent 1" xfId="7"/>
    <cellStyle name="20% - akcent 2" xfId="8"/>
    <cellStyle name="20% - akcent 3" xfId="9"/>
    <cellStyle name="20% - akcent 4" xfId="10"/>
    <cellStyle name="20% - akcent 5" xfId="11"/>
    <cellStyle name="20% - akcent 6" xfId="12"/>
    <cellStyle name="40% - akcent 1" xfId="13"/>
    <cellStyle name="40% - akcent 2" xfId="14"/>
    <cellStyle name="40% - akcent 3" xfId="15"/>
    <cellStyle name="40% - akcent 4" xfId="16"/>
    <cellStyle name="40% - akcent 5" xfId="17"/>
    <cellStyle name="40% - akcent 6" xfId="18"/>
    <cellStyle name="60% - akcent 1" xfId="19"/>
    <cellStyle name="60% - akcent 2" xfId="20"/>
    <cellStyle name="60% - akcent 3" xfId="21"/>
    <cellStyle name="60% - akcent 4" xfId="22"/>
    <cellStyle name="60% - akcent 5" xfId="23"/>
    <cellStyle name="60% - akcent 6" xfId="24"/>
    <cellStyle name="Akcent 1 2" xfId="25"/>
    <cellStyle name="Akcent 2 2" xfId="26"/>
    <cellStyle name="Akcent 3 2" xfId="27"/>
    <cellStyle name="Akcent 4 2" xfId="28"/>
    <cellStyle name="Akcent 5 2" xfId="29"/>
    <cellStyle name="Akcent 6 2" xfId="30"/>
    <cellStyle name="Dane wejściowe 2" xfId="31"/>
    <cellStyle name="Dane wejściowe 2 2" xfId="53"/>
    <cellStyle name="Dane wejściowe 2 2 2" xfId="65"/>
    <cellStyle name="Dane wejściowe 2 2 3" xfId="76"/>
    <cellStyle name="Dane wejściowe 2 3" xfId="59"/>
    <cellStyle name="Dane wejściowe 2 4" xfId="70"/>
    <cellStyle name="Dane wyjściowe 2" xfId="32"/>
    <cellStyle name="Dane wyjściowe 2 2" xfId="54"/>
    <cellStyle name="Dane wyjściowe 2 2 2" xfId="66"/>
    <cellStyle name="Dane wyjściowe 2 2 3" xfId="77"/>
    <cellStyle name="Dane wyjściowe 2 3" xfId="60"/>
    <cellStyle name="Dane wyjściowe 2 4" xfId="71"/>
    <cellStyle name="Dobre" xfId="33"/>
    <cellStyle name="Hiperłącze" xfId="3" builtinId="8"/>
    <cellStyle name="Hiperłącze 2" xfId="5"/>
    <cellStyle name="Hiperłącze 2 2" xfId="49"/>
    <cellStyle name="Hiperłącze 3" xfId="4"/>
    <cellStyle name="Hiperłącze 3 2" xfId="50"/>
    <cellStyle name="Komórka połączona 2" xfId="34"/>
    <cellStyle name="Komórka zaznaczona 2" xfId="35"/>
    <cellStyle name="Nagłówek 1 2" xfId="36"/>
    <cellStyle name="Nagłówek 2 2" xfId="37"/>
    <cellStyle name="Nagłówek 3 2" xfId="38"/>
    <cellStyle name="Nagłówek 4 2" xfId="39"/>
    <cellStyle name="Neutralne" xfId="40"/>
    <cellStyle name="Normalny" xfId="0" builtinId="0"/>
    <cellStyle name="Normalny 2" xfId="41"/>
    <cellStyle name="Normalny 2 2 2" xfId="1"/>
    <cellStyle name="Normalny 3" xfId="2"/>
    <cellStyle name="Normalny 4" xfId="6"/>
    <cellStyle name="Normalny 4 2" xfId="51"/>
    <cellStyle name="Obliczenia 2" xfId="42"/>
    <cellStyle name="Obliczenia 2 2" xfId="55"/>
    <cellStyle name="Obliczenia 2 2 2" xfId="67"/>
    <cellStyle name="Obliczenia 2 2 3" xfId="78"/>
    <cellStyle name="Obliczenia 2 3" xfId="61"/>
    <cellStyle name="Obliczenia 2 4" xfId="72"/>
    <cellStyle name="Suma 2" xfId="43"/>
    <cellStyle name="Suma 2 2" xfId="56"/>
    <cellStyle name="Suma 2 2 2" xfId="68"/>
    <cellStyle name="Suma 2 2 3" xfId="79"/>
    <cellStyle name="Suma 2 3" xfId="62"/>
    <cellStyle name="Suma 2 4" xfId="73"/>
    <cellStyle name="Tekst objaśnienia" xfId="58" builtinId="53"/>
    <cellStyle name="Tekst objaśnienia 2" xfId="44"/>
    <cellStyle name="Tekst ostrzeżenia 2" xfId="45"/>
    <cellStyle name="Tytuł 2" xfId="46"/>
    <cellStyle name="Uwaga 2" xfId="47"/>
    <cellStyle name="Uwaga 2 2" xfId="52"/>
    <cellStyle name="Uwaga 2 2 2" xfId="64"/>
    <cellStyle name="Uwaga 2 2 3" xfId="75"/>
    <cellStyle name="Uwaga 2 3" xfId="57"/>
    <cellStyle name="Uwaga 2 3 2" xfId="69"/>
    <cellStyle name="Uwaga 2 3 3" xfId="80"/>
    <cellStyle name="Uwaga 2 4" xfId="63"/>
    <cellStyle name="Uwaga 2 5" xfId="74"/>
    <cellStyle name="Złe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iwwejh@gdansk.wiw.gov.pl" TargetMode="External"/><Relationship Id="rId13" Type="http://schemas.openxmlformats.org/officeDocument/2006/relationships/hyperlink" Target="mailto:korczak5@wp.pl" TargetMode="External"/><Relationship Id="rId18" Type="http://schemas.openxmlformats.org/officeDocument/2006/relationships/hyperlink" Target="mailto:pupwejherowo@gmail.com" TargetMode="External"/><Relationship Id="rId26" Type="http://schemas.openxmlformats.org/officeDocument/2006/relationships/hyperlink" Target="mailto:michal.plotka@vilica.pl" TargetMode="External"/><Relationship Id="rId3" Type="http://schemas.openxmlformats.org/officeDocument/2006/relationships/hyperlink" Target="mailto:sekretariat@kpsw.pl" TargetMode="External"/><Relationship Id="rId21" Type="http://schemas.openxmlformats.org/officeDocument/2006/relationships/hyperlink" Target="mailto:sekretariat@zspg4.wejher.pl" TargetMode="External"/><Relationship Id="rId7" Type="http://schemas.openxmlformats.org/officeDocument/2006/relationships/hyperlink" Target="mailto:zsp2_hipolit@2com.pl" TargetMode="External"/><Relationship Id="rId12" Type="http://schemas.openxmlformats.org/officeDocument/2006/relationships/hyperlink" Target="mailto:pzpow@op.pl" TargetMode="External"/><Relationship Id="rId17" Type="http://schemas.openxmlformats.org/officeDocument/2006/relationships/hyperlink" Target="mailto:mglowka@muzeum.wejherowo.pl" TargetMode="External"/><Relationship Id="rId25" Type="http://schemas.openxmlformats.org/officeDocument/2006/relationships/hyperlink" Target="mailto:michal.plotka@vilica.pl" TargetMode="External"/><Relationship Id="rId2" Type="http://schemas.openxmlformats.org/officeDocument/2006/relationships/hyperlink" Target="mailto:strzebielinek@post.pl" TargetMode="External"/><Relationship Id="rId16" Type="http://schemas.openxmlformats.org/officeDocument/2006/relationships/hyperlink" Target="mailto:sekretariat@pzs3.info" TargetMode="External"/><Relationship Id="rId20" Type="http://schemas.openxmlformats.org/officeDocument/2006/relationships/hyperlink" Target="mailto:j.legowska@pupwejherowo.pl" TargetMode="External"/><Relationship Id="rId29" Type="http://schemas.openxmlformats.org/officeDocument/2006/relationships/comments" Target="../comments1.xml"/><Relationship Id="rId1" Type="http://schemas.openxmlformats.org/officeDocument/2006/relationships/hyperlink" Target="mailto:b.olszewska@powiat.wejherowo.pl" TargetMode="External"/><Relationship Id="rId6" Type="http://schemas.openxmlformats.org/officeDocument/2006/relationships/hyperlink" Target="mailto:gospodarczy@zsp2.net" TargetMode="External"/><Relationship Id="rId11" Type="http://schemas.openxmlformats.org/officeDocument/2006/relationships/hyperlink" Target="mailto:lucynapenkowska@gmail.com%3E," TargetMode="External"/><Relationship Id="rId24" Type="http://schemas.openxmlformats.org/officeDocument/2006/relationships/hyperlink" Target="mailto:sekretariat@medyk-wejherowo.pl" TargetMode="External"/><Relationship Id="rId5" Type="http://schemas.openxmlformats.org/officeDocument/2006/relationships/hyperlink" Target="mailto:zsp2@zsp2.net;" TargetMode="External"/><Relationship Id="rId15" Type="http://schemas.openxmlformats.org/officeDocument/2006/relationships/hyperlink" Target="mailto:sekretariat@liceum1.pl" TargetMode="External"/><Relationship Id="rId23" Type="http://schemas.openxmlformats.org/officeDocument/2006/relationships/hyperlink" Target="mailto:rag3@powiat.wejherowo.pl" TargetMode="External"/><Relationship Id="rId28" Type="http://schemas.openxmlformats.org/officeDocument/2006/relationships/vmlDrawing" Target="../drawings/vmlDrawing1.vml"/><Relationship Id="rId10" Type="http://schemas.openxmlformats.org/officeDocument/2006/relationships/hyperlink" Target="mailto:zspnr1rumia@wp.pl" TargetMode="External"/><Relationship Id="rId19" Type="http://schemas.openxmlformats.org/officeDocument/2006/relationships/hyperlink" Target="mailto:sekretariat@pupwejherowo.pl" TargetMode="External"/><Relationship Id="rId4" Type="http://schemas.openxmlformats.org/officeDocument/2006/relationships/hyperlink" Target="mailto:sekretariat@zarzaddrogowy.pl" TargetMode="External"/><Relationship Id="rId9" Type="http://schemas.openxmlformats.org/officeDocument/2006/relationships/hyperlink" Target="mailto:c.zybala@agis.nieruchomosci.pl" TargetMode="External"/><Relationship Id="rId14" Type="http://schemas.openxmlformats.org/officeDocument/2006/relationships/hyperlink" Target="mailto:dpswejherowo@gmail.com" TargetMode="External"/><Relationship Id="rId22" Type="http://schemas.openxmlformats.org/officeDocument/2006/relationships/hyperlink" Target="mailto:rag3@powiat.wejherowo.pl" TargetMode="External"/><Relationship Id="rId27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tabSelected="1" topLeftCell="A32" zoomScaleNormal="100" workbookViewId="0">
      <selection activeCell="B32" sqref="B32"/>
    </sheetView>
  </sheetViews>
  <sheetFormatPr defaultRowHeight="15"/>
  <cols>
    <col min="1" max="1" width="4.140625" style="1" customWidth="1"/>
    <col min="2" max="2" width="25.28515625" style="1" customWidth="1"/>
    <col min="3" max="3" width="15.7109375" style="1" customWidth="1"/>
    <col min="4" max="4" width="11.7109375" style="1" customWidth="1"/>
    <col min="5" max="5" width="11.85546875" style="1" customWidth="1"/>
    <col min="6" max="6" width="17" style="2" customWidth="1"/>
    <col min="7" max="7" width="17.28515625" style="2" customWidth="1"/>
    <col min="8" max="9" width="7" style="1" customWidth="1"/>
    <col min="10" max="10" width="6.140625" style="1" customWidth="1"/>
    <col min="11" max="11" width="10.28515625" style="1" customWidth="1"/>
    <col min="12" max="12" width="11.85546875" style="1" customWidth="1"/>
    <col min="13" max="13" width="6.28515625" style="1" customWidth="1"/>
    <col min="14" max="14" width="10" style="1" customWidth="1"/>
    <col min="15" max="15" width="11.5703125" style="202" customWidth="1"/>
    <col min="16" max="16" width="12.7109375" style="1" customWidth="1"/>
    <col min="17" max="17" width="11.7109375" style="1" customWidth="1"/>
    <col min="18" max="18" width="6.85546875" style="1" customWidth="1"/>
    <col min="19" max="19" width="9" style="1"/>
    <col min="20" max="20" width="7" style="1" customWidth="1"/>
    <col min="21" max="21" width="9.85546875" style="1" customWidth="1"/>
    <col min="22" max="22" width="12.140625" style="1" customWidth="1"/>
    <col min="23" max="23" width="13.28515625" style="1" customWidth="1"/>
    <col min="24" max="24" width="21.140625" customWidth="1"/>
    <col min="25" max="25" width="14.7109375" style="2" customWidth="1"/>
  </cols>
  <sheetData>
    <row r="1" spans="1:26" ht="79.5">
      <c r="A1" s="5" t="s">
        <v>0</v>
      </c>
      <c r="B1" s="6" t="s">
        <v>1</v>
      </c>
      <c r="C1" s="7" t="s">
        <v>2</v>
      </c>
      <c r="D1" s="6" t="s">
        <v>176</v>
      </c>
      <c r="E1" s="6" t="s">
        <v>177</v>
      </c>
      <c r="F1" s="344" t="s">
        <v>3</v>
      </c>
      <c r="G1" s="344" t="s">
        <v>4</v>
      </c>
      <c r="H1" s="344" t="s">
        <v>5</v>
      </c>
      <c r="I1" s="344" t="s">
        <v>6</v>
      </c>
      <c r="J1" s="344" t="s">
        <v>7</v>
      </c>
      <c r="K1" s="347" t="s">
        <v>326</v>
      </c>
      <c r="L1" s="342" t="s">
        <v>8</v>
      </c>
      <c r="M1" s="344" t="s">
        <v>9</v>
      </c>
      <c r="N1" s="8" t="s">
        <v>10</v>
      </c>
      <c r="O1" s="8" t="s">
        <v>11</v>
      </c>
      <c r="P1" s="346" t="s">
        <v>178</v>
      </c>
      <c r="Q1" s="346" t="s">
        <v>179</v>
      </c>
      <c r="R1" s="336" t="s">
        <v>180</v>
      </c>
      <c r="S1" s="336" t="s">
        <v>181</v>
      </c>
      <c r="T1" s="336" t="s">
        <v>182</v>
      </c>
      <c r="U1" s="336" t="s">
        <v>183</v>
      </c>
      <c r="V1" s="337" t="s">
        <v>184</v>
      </c>
      <c r="W1" s="337" t="s">
        <v>185</v>
      </c>
      <c r="X1" s="337"/>
      <c r="Y1" s="351" t="s">
        <v>186</v>
      </c>
    </row>
    <row r="2" spans="1:26">
      <c r="A2" s="9"/>
      <c r="B2" s="339" t="s">
        <v>12</v>
      </c>
      <c r="C2" s="340"/>
      <c r="D2" s="340"/>
      <c r="E2" s="341"/>
      <c r="F2" s="345"/>
      <c r="G2" s="345"/>
      <c r="H2" s="345"/>
      <c r="I2" s="345"/>
      <c r="J2" s="345"/>
      <c r="K2" s="348"/>
      <c r="L2" s="343"/>
      <c r="M2" s="345"/>
      <c r="N2" s="10" t="s">
        <v>13</v>
      </c>
      <c r="O2" s="10" t="s">
        <v>14</v>
      </c>
      <c r="P2" s="346"/>
      <c r="Q2" s="346"/>
      <c r="R2" s="336"/>
      <c r="S2" s="336"/>
      <c r="T2" s="336"/>
      <c r="U2" s="336"/>
      <c r="V2" s="337"/>
      <c r="W2" s="337"/>
      <c r="X2" s="337"/>
      <c r="Y2" s="351"/>
    </row>
    <row r="3" spans="1:26">
      <c r="A3" s="11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3">
        <v>7</v>
      </c>
      <c r="H3" s="13" t="s">
        <v>15</v>
      </c>
      <c r="I3" s="12">
        <v>9</v>
      </c>
      <c r="J3" s="13">
        <v>10</v>
      </c>
      <c r="K3" s="13">
        <v>11</v>
      </c>
      <c r="L3" s="14" t="s">
        <v>16</v>
      </c>
      <c r="M3" s="14" t="s">
        <v>17</v>
      </c>
      <c r="N3" s="14" t="s">
        <v>187</v>
      </c>
      <c r="O3" s="14" t="s">
        <v>188</v>
      </c>
      <c r="P3" s="14" t="s">
        <v>189</v>
      </c>
      <c r="Q3" s="14" t="s">
        <v>189</v>
      </c>
      <c r="R3" s="15" t="s">
        <v>189</v>
      </c>
      <c r="S3" s="15"/>
      <c r="T3" s="15" t="s">
        <v>190</v>
      </c>
      <c r="U3" s="16" t="s">
        <v>191</v>
      </c>
      <c r="V3" s="17"/>
      <c r="W3" s="18" t="s">
        <v>192</v>
      </c>
      <c r="X3" s="15" t="s">
        <v>193</v>
      </c>
      <c r="Y3" s="19"/>
    </row>
    <row r="4" spans="1:26" ht="38.25">
      <c r="A4" s="99">
        <v>1</v>
      </c>
      <c r="B4" s="43" t="s">
        <v>18</v>
      </c>
      <c r="C4" s="43" t="s">
        <v>19</v>
      </c>
      <c r="D4" s="44" t="s">
        <v>194</v>
      </c>
      <c r="E4" s="115">
        <v>220475342</v>
      </c>
      <c r="F4" s="44">
        <v>3946864</v>
      </c>
      <c r="G4" s="44" t="s">
        <v>20</v>
      </c>
      <c r="H4" s="44">
        <v>28</v>
      </c>
      <c r="I4" s="44">
        <v>28</v>
      </c>
      <c r="J4" s="44" t="s">
        <v>21</v>
      </c>
      <c r="K4" s="31">
        <v>12566</v>
      </c>
      <c r="L4" s="32" t="s">
        <v>334</v>
      </c>
      <c r="M4" s="33">
        <v>18</v>
      </c>
      <c r="N4" s="28">
        <v>1047.1666666666667</v>
      </c>
      <c r="O4" s="28">
        <v>18849</v>
      </c>
      <c r="P4" s="25" t="s">
        <v>197</v>
      </c>
      <c r="Q4" s="39" t="s">
        <v>196</v>
      </c>
      <c r="R4" s="39" t="s">
        <v>197</v>
      </c>
      <c r="S4" s="30" t="s">
        <v>197</v>
      </c>
      <c r="T4" s="39" t="s">
        <v>196</v>
      </c>
      <c r="U4" s="116" t="s">
        <v>201</v>
      </c>
      <c r="V4" s="117" t="s">
        <v>198</v>
      </c>
      <c r="W4" s="118" t="s">
        <v>199</v>
      </c>
      <c r="X4" s="119" t="s">
        <v>200</v>
      </c>
      <c r="Y4" s="25" t="s">
        <v>198</v>
      </c>
      <c r="Z4" s="120"/>
    </row>
    <row r="5" spans="1:26" ht="36.75">
      <c r="A5" s="34">
        <v>2</v>
      </c>
      <c r="B5" s="35" t="s">
        <v>331</v>
      </c>
      <c r="C5" s="35" t="s">
        <v>22</v>
      </c>
      <c r="D5" s="36">
        <v>5882417933</v>
      </c>
      <c r="E5" s="36">
        <v>191828653</v>
      </c>
      <c r="F5" s="36" t="s">
        <v>23</v>
      </c>
      <c r="G5" s="36" t="s">
        <v>24</v>
      </c>
      <c r="H5" s="36">
        <v>33.5</v>
      </c>
      <c r="I5" s="36">
        <v>33.5</v>
      </c>
      <c r="J5" s="36" t="s">
        <v>25</v>
      </c>
      <c r="K5" s="37">
        <v>36000</v>
      </c>
      <c r="L5" s="32" t="s">
        <v>334</v>
      </c>
      <c r="M5" s="38">
        <v>18</v>
      </c>
      <c r="N5" s="28">
        <v>3000</v>
      </c>
      <c r="O5" s="28">
        <v>54000</v>
      </c>
      <c r="P5" s="36" t="s">
        <v>197</v>
      </c>
      <c r="Q5" s="34" t="s">
        <v>196</v>
      </c>
      <c r="R5" s="34" t="s">
        <v>197</v>
      </c>
      <c r="S5" s="121" t="s">
        <v>197</v>
      </c>
      <c r="T5" s="34" t="s">
        <v>196</v>
      </c>
      <c r="U5" s="116" t="s">
        <v>201</v>
      </c>
      <c r="V5" s="103" t="s">
        <v>202</v>
      </c>
      <c r="W5" s="122" t="s">
        <v>203</v>
      </c>
      <c r="X5" s="123" t="s">
        <v>204</v>
      </c>
      <c r="Y5" s="124" t="s">
        <v>205</v>
      </c>
      <c r="Z5" s="120"/>
    </row>
    <row r="6" spans="1:26" ht="36.75" customHeight="1">
      <c r="A6" s="330">
        <v>3</v>
      </c>
      <c r="B6" s="331" t="s">
        <v>389</v>
      </c>
      <c r="C6" s="331" t="s">
        <v>26</v>
      </c>
      <c r="D6" s="332" t="s">
        <v>206</v>
      </c>
      <c r="E6" s="333" t="s">
        <v>207</v>
      </c>
      <c r="F6" s="40">
        <v>7905874</v>
      </c>
      <c r="G6" s="42" t="s">
        <v>27</v>
      </c>
      <c r="H6" s="42">
        <v>38</v>
      </c>
      <c r="I6" s="42">
        <v>38</v>
      </c>
      <c r="J6" s="42" t="s">
        <v>25</v>
      </c>
      <c r="K6" s="31">
        <v>63511.5</v>
      </c>
      <c r="L6" s="32" t="s">
        <v>334</v>
      </c>
      <c r="M6" s="33">
        <v>18</v>
      </c>
      <c r="N6" s="28">
        <f t="shared" ref="N6:N10" si="0">K6/12</f>
        <v>5292.625</v>
      </c>
      <c r="O6" s="28">
        <f t="shared" ref="O6:O10" si="1">N6*M6</f>
        <v>95267.25</v>
      </c>
      <c r="P6" s="332" t="s">
        <v>197</v>
      </c>
      <c r="Q6" s="39" t="s">
        <v>196</v>
      </c>
      <c r="R6" s="30" t="s">
        <v>197</v>
      </c>
      <c r="S6" s="29" t="s">
        <v>197</v>
      </c>
      <c r="T6" s="30" t="s">
        <v>196</v>
      </c>
      <c r="U6" s="116" t="s">
        <v>201</v>
      </c>
      <c r="V6" s="338" t="s">
        <v>208</v>
      </c>
      <c r="W6" s="356" t="s">
        <v>209</v>
      </c>
      <c r="X6" s="119" t="s">
        <v>210</v>
      </c>
      <c r="Y6" s="349" t="s">
        <v>211</v>
      </c>
      <c r="Z6" s="120"/>
    </row>
    <row r="7" spans="1:26" ht="36.75">
      <c r="A7" s="330"/>
      <c r="B7" s="331"/>
      <c r="C7" s="331"/>
      <c r="D7" s="332"/>
      <c r="E7" s="333"/>
      <c r="F7" s="26" t="s">
        <v>28</v>
      </c>
      <c r="G7" s="42" t="s">
        <v>29</v>
      </c>
      <c r="H7" s="42">
        <v>40</v>
      </c>
      <c r="I7" s="42">
        <v>40</v>
      </c>
      <c r="J7" s="42" t="s">
        <v>30</v>
      </c>
      <c r="K7" s="41">
        <v>28140</v>
      </c>
      <c r="L7" s="32" t="s">
        <v>334</v>
      </c>
      <c r="M7" s="33">
        <v>18</v>
      </c>
      <c r="N7" s="28">
        <f t="shared" si="0"/>
        <v>2345</v>
      </c>
      <c r="O7" s="28">
        <f t="shared" si="1"/>
        <v>42210</v>
      </c>
      <c r="P7" s="332"/>
      <c r="Q7" s="39" t="s">
        <v>196</v>
      </c>
      <c r="R7" s="30" t="s">
        <v>197</v>
      </c>
      <c r="S7" s="29" t="s">
        <v>197</v>
      </c>
      <c r="T7" s="30" t="s">
        <v>196</v>
      </c>
      <c r="U7" s="116" t="s">
        <v>201</v>
      </c>
      <c r="V7" s="338"/>
      <c r="W7" s="356"/>
      <c r="X7" s="125" t="s">
        <v>212</v>
      </c>
      <c r="Y7" s="349"/>
      <c r="Z7" s="120"/>
    </row>
    <row r="8" spans="1:26" ht="36.75" customHeight="1">
      <c r="A8" s="330">
        <v>4</v>
      </c>
      <c r="B8" s="331" t="s">
        <v>338</v>
      </c>
      <c r="C8" s="332" t="s">
        <v>31</v>
      </c>
      <c r="D8" s="330">
        <v>5881513238</v>
      </c>
      <c r="E8" s="333" t="s">
        <v>213</v>
      </c>
      <c r="F8" s="42">
        <v>3364919</v>
      </c>
      <c r="G8" s="42" t="s">
        <v>32</v>
      </c>
      <c r="H8" s="39">
        <v>25</v>
      </c>
      <c r="I8" s="39">
        <v>25</v>
      </c>
      <c r="J8" s="39" t="s">
        <v>25</v>
      </c>
      <c r="K8" s="31">
        <v>79946</v>
      </c>
      <c r="L8" s="32" t="s">
        <v>334</v>
      </c>
      <c r="M8" s="33">
        <v>18</v>
      </c>
      <c r="N8" s="28">
        <f t="shared" si="0"/>
        <v>6662.166666666667</v>
      </c>
      <c r="O8" s="28">
        <f t="shared" si="1"/>
        <v>119919</v>
      </c>
      <c r="P8" s="42" t="s">
        <v>197</v>
      </c>
      <c r="Q8" s="39" t="s">
        <v>196</v>
      </c>
      <c r="R8" s="30" t="s">
        <v>197</v>
      </c>
      <c r="S8" s="29" t="s">
        <v>197</v>
      </c>
      <c r="T8" s="30" t="s">
        <v>196</v>
      </c>
      <c r="U8" s="116" t="s">
        <v>201</v>
      </c>
      <c r="V8" s="355" t="s">
        <v>214</v>
      </c>
      <c r="W8" s="355" t="s">
        <v>215</v>
      </c>
      <c r="X8" s="350" t="s">
        <v>216</v>
      </c>
      <c r="Y8" s="349" t="s">
        <v>217</v>
      </c>
      <c r="Z8" s="120"/>
    </row>
    <row r="9" spans="1:26" ht="36.75">
      <c r="A9" s="330"/>
      <c r="B9" s="331"/>
      <c r="C9" s="332"/>
      <c r="D9" s="330"/>
      <c r="E9" s="333"/>
      <c r="F9" s="42">
        <v>70164440</v>
      </c>
      <c r="G9" s="42" t="s">
        <v>33</v>
      </c>
      <c r="H9" s="39">
        <v>30.5</v>
      </c>
      <c r="I9" s="39">
        <v>30.5</v>
      </c>
      <c r="J9" s="39" t="s">
        <v>25</v>
      </c>
      <c r="K9" s="31">
        <v>10135</v>
      </c>
      <c r="L9" s="32" t="s">
        <v>334</v>
      </c>
      <c r="M9" s="33">
        <v>18</v>
      </c>
      <c r="N9" s="28">
        <f t="shared" si="0"/>
        <v>844.58333333333337</v>
      </c>
      <c r="O9" s="28">
        <f t="shared" si="1"/>
        <v>15202.5</v>
      </c>
      <c r="P9" s="42" t="s">
        <v>197</v>
      </c>
      <c r="Q9" s="39" t="s">
        <v>196</v>
      </c>
      <c r="R9" s="30" t="s">
        <v>197</v>
      </c>
      <c r="S9" s="29" t="s">
        <v>197</v>
      </c>
      <c r="T9" s="30" t="s">
        <v>196</v>
      </c>
      <c r="U9" s="116" t="s">
        <v>201</v>
      </c>
      <c r="V9" s="355"/>
      <c r="W9" s="355"/>
      <c r="X9" s="350"/>
      <c r="Y9" s="349"/>
      <c r="Z9" s="120"/>
    </row>
    <row r="10" spans="1:26" ht="36.75">
      <c r="A10" s="330"/>
      <c r="B10" s="331"/>
      <c r="C10" s="332"/>
      <c r="D10" s="330"/>
      <c r="E10" s="333"/>
      <c r="F10" s="42">
        <v>21330076</v>
      </c>
      <c r="G10" s="25" t="s">
        <v>34</v>
      </c>
      <c r="H10" s="39">
        <v>33</v>
      </c>
      <c r="I10" s="39">
        <v>33</v>
      </c>
      <c r="J10" s="39" t="s">
        <v>25</v>
      </c>
      <c r="K10" s="31">
        <v>5585</v>
      </c>
      <c r="L10" s="32" t="s">
        <v>334</v>
      </c>
      <c r="M10" s="33">
        <v>18</v>
      </c>
      <c r="N10" s="28">
        <f t="shared" si="0"/>
        <v>465.41666666666669</v>
      </c>
      <c r="O10" s="28">
        <f t="shared" si="1"/>
        <v>8377.5</v>
      </c>
      <c r="P10" s="42" t="s">
        <v>197</v>
      </c>
      <c r="Q10" s="42" t="s">
        <v>196</v>
      </c>
      <c r="R10" s="126" t="s">
        <v>197</v>
      </c>
      <c r="S10" s="126" t="s">
        <v>197</v>
      </c>
      <c r="T10" s="30" t="s">
        <v>196</v>
      </c>
      <c r="U10" s="116" t="s">
        <v>201</v>
      </c>
      <c r="V10" s="355"/>
      <c r="W10" s="355"/>
      <c r="X10" s="350"/>
      <c r="Y10" s="349"/>
      <c r="Z10" s="120"/>
    </row>
    <row r="11" spans="1:26" ht="25.5" customHeight="1">
      <c r="A11" s="313">
        <v>5</v>
      </c>
      <c r="B11" s="314" t="s">
        <v>332</v>
      </c>
      <c r="C11" s="294" t="s">
        <v>35</v>
      </c>
      <c r="D11" s="313">
        <v>5882028189</v>
      </c>
      <c r="E11" s="313">
        <v>192773612</v>
      </c>
      <c r="F11" s="44" t="s">
        <v>36</v>
      </c>
      <c r="G11" s="44" t="s">
        <v>37</v>
      </c>
      <c r="H11" s="45">
        <v>3</v>
      </c>
      <c r="I11" s="45">
        <v>6.1</v>
      </c>
      <c r="J11" s="44" t="s">
        <v>21</v>
      </c>
      <c r="K11" s="46">
        <v>3100</v>
      </c>
      <c r="L11" s="32" t="s">
        <v>334</v>
      </c>
      <c r="M11" s="33">
        <v>18</v>
      </c>
      <c r="N11" s="28">
        <f>K11/12</f>
        <v>258.33333333333331</v>
      </c>
      <c r="O11" s="28">
        <f>N11*M11</f>
        <v>4650</v>
      </c>
      <c r="P11" s="294" t="s">
        <v>197</v>
      </c>
      <c r="Q11" s="313" t="s">
        <v>196</v>
      </c>
      <c r="R11" s="352" t="s">
        <v>197</v>
      </c>
      <c r="S11" s="352" t="s">
        <v>197</v>
      </c>
      <c r="T11" s="353" t="s">
        <v>196</v>
      </c>
      <c r="U11" s="352" t="s">
        <v>201</v>
      </c>
      <c r="V11" s="352" t="s">
        <v>333</v>
      </c>
      <c r="W11" s="353" t="s">
        <v>218</v>
      </c>
      <c r="X11" s="354" t="s">
        <v>219</v>
      </c>
      <c r="Y11" s="305" t="s">
        <v>220</v>
      </c>
      <c r="Z11" s="120"/>
    </row>
    <row r="12" spans="1:26" ht="25.5">
      <c r="A12" s="313"/>
      <c r="B12" s="314"/>
      <c r="C12" s="294"/>
      <c r="D12" s="313"/>
      <c r="E12" s="313"/>
      <c r="F12" s="44" t="s">
        <v>38</v>
      </c>
      <c r="G12" s="44" t="s">
        <v>39</v>
      </c>
      <c r="H12" s="45">
        <v>20</v>
      </c>
      <c r="I12" s="45">
        <v>39</v>
      </c>
      <c r="J12" s="44" t="s">
        <v>21</v>
      </c>
      <c r="K12" s="46">
        <v>40680</v>
      </c>
      <c r="L12" s="32" t="s">
        <v>334</v>
      </c>
      <c r="M12" s="33">
        <v>18</v>
      </c>
      <c r="N12" s="28">
        <f t="shared" ref="N12:N13" si="2">K12/12</f>
        <v>3390</v>
      </c>
      <c r="O12" s="28">
        <f t="shared" ref="O12:O13" si="3">N12*M12</f>
        <v>61020</v>
      </c>
      <c r="P12" s="332"/>
      <c r="Q12" s="313"/>
      <c r="R12" s="352"/>
      <c r="S12" s="352"/>
      <c r="T12" s="353"/>
      <c r="U12" s="352"/>
      <c r="V12" s="352"/>
      <c r="W12" s="353"/>
      <c r="X12" s="354"/>
      <c r="Y12" s="305"/>
      <c r="Z12" s="120"/>
    </row>
    <row r="13" spans="1:26" ht="25.5">
      <c r="A13" s="313"/>
      <c r="B13" s="314"/>
      <c r="C13" s="294"/>
      <c r="D13" s="313"/>
      <c r="E13" s="313"/>
      <c r="F13" s="44" t="s">
        <v>40</v>
      </c>
      <c r="G13" s="44" t="s">
        <v>41</v>
      </c>
      <c r="H13" s="45">
        <v>33</v>
      </c>
      <c r="I13" s="45">
        <v>33</v>
      </c>
      <c r="J13" s="44" t="s">
        <v>21</v>
      </c>
      <c r="K13" s="46">
        <v>59408</v>
      </c>
      <c r="L13" s="32" t="s">
        <v>334</v>
      </c>
      <c r="M13" s="33">
        <v>18</v>
      </c>
      <c r="N13" s="28">
        <f t="shared" si="2"/>
        <v>4950.666666666667</v>
      </c>
      <c r="O13" s="28">
        <f t="shared" si="3"/>
        <v>89112</v>
      </c>
      <c r="P13" s="332"/>
      <c r="Q13" s="313"/>
      <c r="R13" s="352"/>
      <c r="S13" s="352"/>
      <c r="T13" s="353"/>
      <c r="U13" s="352"/>
      <c r="V13" s="352"/>
      <c r="W13" s="353"/>
      <c r="X13" s="354"/>
      <c r="Y13" s="305"/>
      <c r="Z13" s="120"/>
    </row>
    <row r="14" spans="1:26" ht="26.25" customHeight="1">
      <c r="A14" s="296">
        <v>6</v>
      </c>
      <c r="B14" s="297" t="s">
        <v>343</v>
      </c>
      <c r="C14" s="297" t="s">
        <v>42</v>
      </c>
      <c r="D14" s="296" t="s">
        <v>221</v>
      </c>
      <c r="E14" s="334" t="s">
        <v>222</v>
      </c>
      <c r="F14" s="47">
        <v>3236680</v>
      </c>
      <c r="G14" s="48" t="s">
        <v>43</v>
      </c>
      <c r="H14" s="49">
        <v>41</v>
      </c>
      <c r="I14" s="49">
        <v>41</v>
      </c>
      <c r="J14" s="44" t="s">
        <v>21</v>
      </c>
      <c r="K14" s="50">
        <v>48540</v>
      </c>
      <c r="L14" s="32" t="s">
        <v>334</v>
      </c>
      <c r="M14" s="51">
        <v>18</v>
      </c>
      <c r="N14" s="52">
        <v>4045</v>
      </c>
      <c r="O14" s="52">
        <v>72810</v>
      </c>
      <c r="P14" s="335" t="s">
        <v>197</v>
      </c>
      <c r="Q14" s="49" t="s">
        <v>196</v>
      </c>
      <c r="R14" s="127"/>
      <c r="S14" s="128" t="s">
        <v>197</v>
      </c>
      <c r="T14" s="128" t="s">
        <v>196</v>
      </c>
      <c r="U14" s="368" t="s">
        <v>201</v>
      </c>
      <c r="V14" s="298" t="s">
        <v>224</v>
      </c>
      <c r="W14" s="369" t="s">
        <v>225</v>
      </c>
      <c r="X14" s="366" t="s">
        <v>226</v>
      </c>
      <c r="Y14" s="367" t="s">
        <v>227</v>
      </c>
      <c r="Z14" s="120"/>
    </row>
    <row r="15" spans="1:26" ht="26.25">
      <c r="A15" s="296"/>
      <c r="B15" s="297"/>
      <c r="C15" s="297"/>
      <c r="D15" s="296"/>
      <c r="E15" s="334"/>
      <c r="F15" s="53" t="s">
        <v>44</v>
      </c>
      <c r="G15" s="48" t="s">
        <v>45</v>
      </c>
      <c r="H15" s="49">
        <v>40</v>
      </c>
      <c r="I15" s="49">
        <v>40</v>
      </c>
      <c r="J15" s="44" t="s">
        <v>21</v>
      </c>
      <c r="K15" s="50">
        <v>67848</v>
      </c>
      <c r="L15" s="32" t="s">
        <v>334</v>
      </c>
      <c r="M15" s="51">
        <v>18</v>
      </c>
      <c r="N15" s="52">
        <v>5654</v>
      </c>
      <c r="O15" s="52">
        <v>101772</v>
      </c>
      <c r="P15" s="335"/>
      <c r="Q15" s="49" t="s">
        <v>196</v>
      </c>
      <c r="R15" s="128" t="s">
        <v>197</v>
      </c>
      <c r="S15" s="129" t="s">
        <v>197</v>
      </c>
      <c r="T15" s="128" t="s">
        <v>196</v>
      </c>
      <c r="U15" s="368"/>
      <c r="V15" s="298"/>
      <c r="W15" s="369"/>
      <c r="X15" s="366"/>
      <c r="Y15" s="367"/>
      <c r="Z15" s="120"/>
    </row>
    <row r="16" spans="1:26" ht="49.5" customHeight="1">
      <c r="A16" s="39">
        <v>7</v>
      </c>
      <c r="B16" s="54" t="s">
        <v>46</v>
      </c>
      <c r="C16" s="54" t="s">
        <v>47</v>
      </c>
      <c r="D16" s="39" t="s">
        <v>228</v>
      </c>
      <c r="E16" s="39">
        <v>191085100</v>
      </c>
      <c r="F16" s="42">
        <v>70221536</v>
      </c>
      <c r="G16" s="42" t="s">
        <v>48</v>
      </c>
      <c r="H16" s="55">
        <v>25.5</v>
      </c>
      <c r="I16" s="55">
        <v>25.5</v>
      </c>
      <c r="J16" s="39" t="s">
        <v>350</v>
      </c>
      <c r="K16" s="31">
        <v>53500</v>
      </c>
      <c r="L16" s="32" t="s">
        <v>334</v>
      </c>
      <c r="M16" s="33">
        <v>18</v>
      </c>
      <c r="N16" s="28">
        <v>4458.33</v>
      </c>
      <c r="O16" s="28">
        <v>80250</v>
      </c>
      <c r="P16" s="42" t="s">
        <v>197</v>
      </c>
      <c r="Q16" s="39" t="s">
        <v>196</v>
      </c>
      <c r="R16" s="30" t="s">
        <v>197</v>
      </c>
      <c r="S16" s="29" t="s">
        <v>197</v>
      </c>
      <c r="T16" s="30" t="s">
        <v>196</v>
      </c>
      <c r="U16" s="116" t="s">
        <v>201</v>
      </c>
      <c r="V16" s="130" t="s">
        <v>229</v>
      </c>
      <c r="W16" s="131" t="s">
        <v>230</v>
      </c>
      <c r="X16" s="119" t="s">
        <v>231</v>
      </c>
      <c r="Y16" s="25" t="s">
        <v>232</v>
      </c>
      <c r="Z16" s="120"/>
    </row>
    <row r="17" spans="1:26" ht="26.25" customHeight="1">
      <c r="A17" s="320">
        <v>8</v>
      </c>
      <c r="B17" s="322" t="s">
        <v>339</v>
      </c>
      <c r="C17" s="324" t="s">
        <v>49</v>
      </c>
      <c r="D17" s="320">
        <v>5881525916</v>
      </c>
      <c r="E17" s="326" t="s">
        <v>327</v>
      </c>
      <c r="F17" s="44">
        <v>1356818</v>
      </c>
      <c r="G17" s="29" t="s">
        <v>50</v>
      </c>
      <c r="H17" s="45">
        <v>20</v>
      </c>
      <c r="I17" s="45">
        <v>66</v>
      </c>
      <c r="J17" s="45" t="s">
        <v>30</v>
      </c>
      <c r="K17" s="31">
        <v>28493</v>
      </c>
      <c r="L17" s="32" t="s">
        <v>334</v>
      </c>
      <c r="M17" s="33">
        <v>18</v>
      </c>
      <c r="N17" s="28">
        <v>2374.42</v>
      </c>
      <c r="O17" s="28">
        <v>30867.46</v>
      </c>
      <c r="P17" s="328" t="s">
        <v>197</v>
      </c>
      <c r="Q17" s="320" t="s">
        <v>196</v>
      </c>
      <c r="R17" s="353" t="s">
        <v>197</v>
      </c>
      <c r="S17" s="352" t="s">
        <v>197</v>
      </c>
      <c r="T17" s="132" t="s">
        <v>196</v>
      </c>
      <c r="U17" s="382" t="s">
        <v>201</v>
      </c>
      <c r="V17" s="384" t="s">
        <v>340</v>
      </c>
      <c r="W17" s="380" t="s">
        <v>233</v>
      </c>
      <c r="X17" s="374" t="s">
        <v>341</v>
      </c>
      <c r="Y17" s="376" t="s">
        <v>234</v>
      </c>
      <c r="Z17" s="120"/>
    </row>
    <row r="18" spans="1:26" ht="30" customHeight="1">
      <c r="A18" s="321"/>
      <c r="B18" s="323"/>
      <c r="C18" s="325"/>
      <c r="D18" s="321"/>
      <c r="E18" s="327"/>
      <c r="F18" s="44">
        <v>8594596</v>
      </c>
      <c r="G18" s="29" t="s">
        <v>51</v>
      </c>
      <c r="H18" s="45">
        <v>35</v>
      </c>
      <c r="I18" s="45">
        <v>80</v>
      </c>
      <c r="J18" s="45" t="s">
        <v>25</v>
      </c>
      <c r="K18" s="31">
        <v>78856</v>
      </c>
      <c r="L18" s="32" t="s">
        <v>334</v>
      </c>
      <c r="M18" s="33">
        <v>18</v>
      </c>
      <c r="N18" s="28">
        <v>6571.33</v>
      </c>
      <c r="O18" s="28">
        <v>85427.29</v>
      </c>
      <c r="P18" s="329"/>
      <c r="Q18" s="321"/>
      <c r="R18" s="353"/>
      <c r="S18" s="352"/>
      <c r="T18" s="132" t="s">
        <v>196</v>
      </c>
      <c r="U18" s="383"/>
      <c r="V18" s="385"/>
      <c r="W18" s="381"/>
      <c r="X18" s="375"/>
      <c r="Y18" s="377"/>
      <c r="Z18" s="120"/>
    </row>
    <row r="19" spans="1:26" ht="25.5" customHeight="1">
      <c r="A19" s="299">
        <v>9</v>
      </c>
      <c r="B19" s="302" t="s">
        <v>52</v>
      </c>
      <c r="C19" s="302" t="s">
        <v>53</v>
      </c>
      <c r="D19" s="303" t="s">
        <v>235</v>
      </c>
      <c r="E19" s="303">
        <v>206753</v>
      </c>
      <c r="F19" s="56">
        <v>11262168</v>
      </c>
      <c r="G19" s="56" t="s">
        <v>54</v>
      </c>
      <c r="H19" s="57">
        <v>6</v>
      </c>
      <c r="I19" s="57">
        <v>6</v>
      </c>
      <c r="J19" s="56" t="s">
        <v>55</v>
      </c>
      <c r="K19" s="58">
        <v>108520</v>
      </c>
      <c r="L19" s="32" t="s">
        <v>334</v>
      </c>
      <c r="M19" s="59">
        <v>18</v>
      </c>
      <c r="N19" s="28">
        <f t="shared" ref="N19:N25" si="4">K19/12</f>
        <v>9043.3333333333339</v>
      </c>
      <c r="O19" s="28">
        <f t="shared" ref="O19:O25" si="5">N19*M19</f>
        <v>162780</v>
      </c>
      <c r="P19" s="304" t="s">
        <v>197</v>
      </c>
      <c r="Q19" s="299" t="s">
        <v>196</v>
      </c>
      <c r="R19" s="300" t="s">
        <v>197</v>
      </c>
      <c r="S19" s="300" t="s">
        <v>197</v>
      </c>
      <c r="T19" s="301" t="s">
        <v>236</v>
      </c>
      <c r="U19" s="300" t="s">
        <v>201</v>
      </c>
      <c r="V19" s="300" t="s">
        <v>237</v>
      </c>
      <c r="W19" s="290" t="s">
        <v>238</v>
      </c>
      <c r="X19" s="372" t="s">
        <v>239</v>
      </c>
      <c r="Y19" s="373" t="s">
        <v>240</v>
      </c>
      <c r="Z19" s="120"/>
    </row>
    <row r="20" spans="1:26" ht="25.5">
      <c r="A20" s="299"/>
      <c r="B20" s="302"/>
      <c r="C20" s="302"/>
      <c r="D20" s="303"/>
      <c r="E20" s="303"/>
      <c r="F20" s="56">
        <v>53329</v>
      </c>
      <c r="G20" s="56" t="s">
        <v>56</v>
      </c>
      <c r="H20" s="57">
        <v>3</v>
      </c>
      <c r="I20" s="57">
        <v>3</v>
      </c>
      <c r="J20" s="56" t="s">
        <v>25</v>
      </c>
      <c r="K20" s="58">
        <v>17838</v>
      </c>
      <c r="L20" s="32" t="s">
        <v>334</v>
      </c>
      <c r="M20" s="59">
        <v>18</v>
      </c>
      <c r="N20" s="28">
        <f t="shared" si="4"/>
        <v>1486.5</v>
      </c>
      <c r="O20" s="28">
        <f t="shared" si="5"/>
        <v>26757</v>
      </c>
      <c r="P20" s="304"/>
      <c r="Q20" s="299"/>
      <c r="R20" s="300"/>
      <c r="S20" s="300"/>
      <c r="T20" s="301"/>
      <c r="U20" s="300"/>
      <c r="V20" s="300"/>
      <c r="W20" s="290"/>
      <c r="X20" s="372"/>
      <c r="Y20" s="373"/>
      <c r="Z20" s="120"/>
    </row>
    <row r="21" spans="1:26" ht="25.5">
      <c r="A21" s="299"/>
      <c r="B21" s="302"/>
      <c r="C21" s="302"/>
      <c r="D21" s="303"/>
      <c r="E21" s="303"/>
      <c r="F21" s="56">
        <v>91248917</v>
      </c>
      <c r="G21" s="56" t="s">
        <v>57</v>
      </c>
      <c r="H21" s="57">
        <v>20</v>
      </c>
      <c r="I21" s="57">
        <v>20</v>
      </c>
      <c r="J21" s="56" t="s">
        <v>25</v>
      </c>
      <c r="K21" s="58">
        <v>5617</v>
      </c>
      <c r="L21" s="32" t="s">
        <v>334</v>
      </c>
      <c r="M21" s="59">
        <v>18</v>
      </c>
      <c r="N21" s="28">
        <f t="shared" si="4"/>
        <v>468.08333333333331</v>
      </c>
      <c r="O21" s="28">
        <f t="shared" si="5"/>
        <v>8425.5</v>
      </c>
      <c r="P21" s="304"/>
      <c r="Q21" s="299"/>
      <c r="R21" s="300"/>
      <c r="S21" s="300"/>
      <c r="T21" s="301"/>
      <c r="U21" s="300"/>
      <c r="V21" s="300"/>
      <c r="W21" s="290"/>
      <c r="X21" s="372"/>
      <c r="Y21" s="373"/>
      <c r="Z21" s="120"/>
    </row>
    <row r="22" spans="1:26" ht="25.5">
      <c r="A22" s="299"/>
      <c r="B22" s="302"/>
      <c r="C22" s="302"/>
      <c r="D22" s="303"/>
      <c r="E22" s="303"/>
      <c r="F22" s="56">
        <v>73098</v>
      </c>
      <c r="G22" s="56" t="s">
        <v>58</v>
      </c>
      <c r="H22" s="57">
        <v>15</v>
      </c>
      <c r="I22" s="57">
        <v>15</v>
      </c>
      <c r="J22" s="56" t="s">
        <v>25</v>
      </c>
      <c r="K22" s="58">
        <v>1183</v>
      </c>
      <c r="L22" s="32" t="s">
        <v>334</v>
      </c>
      <c r="M22" s="59">
        <v>18</v>
      </c>
      <c r="N22" s="28">
        <f t="shared" si="4"/>
        <v>98.583333333333329</v>
      </c>
      <c r="O22" s="28">
        <f t="shared" si="5"/>
        <v>1774.5</v>
      </c>
      <c r="P22" s="304"/>
      <c r="Q22" s="299"/>
      <c r="R22" s="300"/>
      <c r="S22" s="300"/>
      <c r="T22" s="301"/>
      <c r="U22" s="300"/>
      <c r="V22" s="300"/>
      <c r="W22" s="290"/>
      <c r="X22" s="372"/>
      <c r="Y22" s="373"/>
      <c r="Z22" s="120"/>
    </row>
    <row r="23" spans="1:26" ht="25.5">
      <c r="A23" s="299"/>
      <c r="B23" s="302"/>
      <c r="C23" s="302"/>
      <c r="D23" s="303"/>
      <c r="E23" s="303"/>
      <c r="F23" s="56">
        <v>70163909</v>
      </c>
      <c r="G23" s="56" t="s">
        <v>59</v>
      </c>
      <c r="H23" s="57">
        <v>12.5</v>
      </c>
      <c r="I23" s="57">
        <v>12.5</v>
      </c>
      <c r="J23" s="56" t="s">
        <v>25</v>
      </c>
      <c r="K23" s="58">
        <v>4728</v>
      </c>
      <c r="L23" s="32" t="s">
        <v>334</v>
      </c>
      <c r="M23" s="59">
        <v>18</v>
      </c>
      <c r="N23" s="28">
        <f t="shared" si="4"/>
        <v>394</v>
      </c>
      <c r="O23" s="28">
        <f t="shared" si="5"/>
        <v>7092</v>
      </c>
      <c r="P23" s="304"/>
      <c r="Q23" s="299"/>
      <c r="R23" s="300"/>
      <c r="S23" s="300"/>
      <c r="T23" s="301"/>
      <c r="U23" s="300"/>
      <c r="V23" s="300"/>
      <c r="W23" s="290"/>
      <c r="X23" s="372"/>
      <c r="Y23" s="373"/>
      <c r="Z23" s="120"/>
    </row>
    <row r="24" spans="1:26" ht="25.5">
      <c r="A24" s="299"/>
      <c r="B24" s="302"/>
      <c r="C24" s="302"/>
      <c r="D24" s="303"/>
      <c r="E24" s="303"/>
      <c r="F24" s="56">
        <v>11946440</v>
      </c>
      <c r="G24" s="56" t="s">
        <v>60</v>
      </c>
      <c r="H24" s="57">
        <v>19.8</v>
      </c>
      <c r="I24" s="57">
        <v>19.8</v>
      </c>
      <c r="J24" s="56" t="s">
        <v>25</v>
      </c>
      <c r="K24" s="58">
        <v>12509</v>
      </c>
      <c r="L24" s="32" t="s">
        <v>334</v>
      </c>
      <c r="M24" s="59">
        <v>18</v>
      </c>
      <c r="N24" s="28">
        <f t="shared" si="4"/>
        <v>1042.4166666666667</v>
      </c>
      <c r="O24" s="28">
        <f t="shared" si="5"/>
        <v>18763.5</v>
      </c>
      <c r="P24" s="304"/>
      <c r="Q24" s="299"/>
      <c r="R24" s="300"/>
      <c r="S24" s="300"/>
      <c r="T24" s="301"/>
      <c r="U24" s="300"/>
      <c r="V24" s="300"/>
      <c r="W24" s="290"/>
      <c r="X24" s="372"/>
      <c r="Y24" s="373"/>
      <c r="Z24" s="120"/>
    </row>
    <row r="25" spans="1:26" ht="26.25">
      <c r="A25" s="299"/>
      <c r="B25" s="302"/>
      <c r="C25" s="60" t="s">
        <v>61</v>
      </c>
      <c r="D25" s="303"/>
      <c r="E25" s="303"/>
      <c r="F25" s="61">
        <v>323497001</v>
      </c>
      <c r="G25" s="62" t="s">
        <v>62</v>
      </c>
      <c r="H25" s="63">
        <v>20</v>
      </c>
      <c r="I25" s="63">
        <v>20</v>
      </c>
      <c r="J25" s="63" t="s">
        <v>25</v>
      </c>
      <c r="K25" s="58">
        <v>12490</v>
      </c>
      <c r="L25" s="32" t="s">
        <v>334</v>
      </c>
      <c r="M25" s="59">
        <v>18</v>
      </c>
      <c r="N25" s="28">
        <f t="shared" si="4"/>
        <v>1040.8333333333333</v>
      </c>
      <c r="O25" s="28">
        <f t="shared" si="5"/>
        <v>18735</v>
      </c>
      <c r="P25" s="304"/>
      <c r="Q25" s="299"/>
      <c r="R25" s="300"/>
      <c r="S25" s="300"/>
      <c r="T25" s="301"/>
      <c r="U25" s="300"/>
      <c r="V25" s="300"/>
      <c r="W25" s="290"/>
      <c r="X25" s="372"/>
      <c r="Y25" s="373"/>
      <c r="Z25" s="120"/>
    </row>
    <row r="26" spans="1:26" ht="48">
      <c r="A26" s="64">
        <v>10</v>
      </c>
      <c r="B26" s="65" t="s">
        <v>63</v>
      </c>
      <c r="C26" s="66" t="s">
        <v>64</v>
      </c>
      <c r="D26" s="64" t="s">
        <v>241</v>
      </c>
      <c r="E26" s="133" t="s">
        <v>242</v>
      </c>
      <c r="F26" s="67">
        <v>1199182</v>
      </c>
      <c r="G26" s="67" t="s">
        <v>65</v>
      </c>
      <c r="H26" s="64">
        <v>40</v>
      </c>
      <c r="I26" s="64">
        <v>40</v>
      </c>
      <c r="J26" s="64" t="s">
        <v>66</v>
      </c>
      <c r="K26" s="68">
        <v>90000</v>
      </c>
      <c r="L26" s="32" t="s">
        <v>334</v>
      </c>
      <c r="M26" s="69">
        <v>18</v>
      </c>
      <c r="N26" s="28">
        <v>7500</v>
      </c>
      <c r="O26" s="28">
        <v>135000</v>
      </c>
      <c r="P26" s="67" t="s">
        <v>197</v>
      </c>
      <c r="Q26" s="64" t="s">
        <v>196</v>
      </c>
      <c r="R26" s="134" t="s">
        <v>197</v>
      </c>
      <c r="S26" s="135" t="s">
        <v>197</v>
      </c>
      <c r="T26" s="134" t="s">
        <v>196</v>
      </c>
      <c r="U26" s="136" t="s">
        <v>201</v>
      </c>
      <c r="V26" s="137" t="s">
        <v>243</v>
      </c>
      <c r="W26" s="138" t="s">
        <v>244</v>
      </c>
      <c r="X26" s="119" t="s">
        <v>245</v>
      </c>
      <c r="Y26" s="139" t="s">
        <v>246</v>
      </c>
      <c r="Z26" s="120"/>
    </row>
    <row r="27" spans="1:26" ht="36.75">
      <c r="A27" s="34">
        <v>11</v>
      </c>
      <c r="B27" s="35" t="s">
        <v>67</v>
      </c>
      <c r="C27" s="35" t="s">
        <v>68</v>
      </c>
      <c r="D27" s="36">
        <v>5880014243</v>
      </c>
      <c r="E27" s="70" t="s">
        <v>247</v>
      </c>
      <c r="F27" s="36">
        <v>3218656</v>
      </c>
      <c r="G27" s="36" t="s">
        <v>69</v>
      </c>
      <c r="H27" s="36">
        <v>130</v>
      </c>
      <c r="I27" s="70" t="s">
        <v>70</v>
      </c>
      <c r="J27" s="36" t="s">
        <v>55</v>
      </c>
      <c r="K27" s="71">
        <v>225000</v>
      </c>
      <c r="L27" s="32" t="s">
        <v>334</v>
      </c>
      <c r="M27" s="38">
        <v>18</v>
      </c>
      <c r="N27" s="28">
        <f t="shared" ref="N27:N60" si="6">K27/12</f>
        <v>18750</v>
      </c>
      <c r="O27" s="28">
        <f t="shared" ref="O27:O60" si="7">N27*M27</f>
        <v>337500</v>
      </c>
      <c r="P27" s="34" t="s">
        <v>197</v>
      </c>
      <c r="Q27" s="34" t="s">
        <v>196</v>
      </c>
      <c r="R27" s="116" t="s">
        <v>197</v>
      </c>
      <c r="S27" s="30" t="s">
        <v>197</v>
      </c>
      <c r="T27" s="140" t="s">
        <v>196</v>
      </c>
      <c r="U27" s="116" t="s">
        <v>201</v>
      </c>
      <c r="V27" s="116" t="s">
        <v>248</v>
      </c>
      <c r="W27" s="122" t="s">
        <v>249</v>
      </c>
      <c r="X27" s="123" t="s">
        <v>250</v>
      </c>
      <c r="Y27" s="124" t="s">
        <v>251</v>
      </c>
      <c r="Z27" s="120"/>
    </row>
    <row r="28" spans="1:26" ht="39">
      <c r="A28" s="296">
        <v>12</v>
      </c>
      <c r="B28" s="297" t="s">
        <v>71</v>
      </c>
      <c r="C28" s="72" t="s">
        <v>72</v>
      </c>
      <c r="D28" s="48" t="s">
        <v>252</v>
      </c>
      <c r="E28" s="53" t="s">
        <v>253</v>
      </c>
      <c r="F28" s="53" t="s">
        <v>73</v>
      </c>
      <c r="G28" s="53" t="s">
        <v>74</v>
      </c>
      <c r="H28" s="49">
        <v>40</v>
      </c>
      <c r="I28" s="53" t="s">
        <v>75</v>
      </c>
      <c r="J28" s="53" t="s">
        <v>25</v>
      </c>
      <c r="K28" s="50">
        <v>40209</v>
      </c>
      <c r="L28" s="32" t="s">
        <v>334</v>
      </c>
      <c r="M28" s="51">
        <v>18</v>
      </c>
      <c r="N28" s="52">
        <v>3350.75</v>
      </c>
      <c r="O28" s="52">
        <v>60313.5</v>
      </c>
      <c r="P28" s="48" t="s">
        <v>197</v>
      </c>
      <c r="Q28" s="49" t="s">
        <v>254</v>
      </c>
      <c r="R28" s="128" t="s">
        <v>197</v>
      </c>
      <c r="S28" s="128" t="s">
        <v>197</v>
      </c>
      <c r="T28" s="128" t="s">
        <v>196</v>
      </c>
      <c r="U28" s="298" t="s">
        <v>201</v>
      </c>
      <c r="V28" s="298" t="s">
        <v>255</v>
      </c>
      <c r="W28" s="370" t="s">
        <v>256</v>
      </c>
      <c r="X28" s="366" t="s">
        <v>257</v>
      </c>
      <c r="Y28" s="371" t="s">
        <v>258</v>
      </c>
      <c r="Z28" s="120"/>
    </row>
    <row r="29" spans="1:26" ht="39">
      <c r="A29" s="296"/>
      <c r="B29" s="297"/>
      <c r="C29" s="72" t="s">
        <v>76</v>
      </c>
      <c r="D29" s="48" t="s">
        <v>252</v>
      </c>
      <c r="E29" s="53" t="s">
        <v>253</v>
      </c>
      <c r="F29" s="48">
        <v>70734598</v>
      </c>
      <c r="G29" s="53" t="s">
        <v>77</v>
      </c>
      <c r="H29" s="49">
        <v>8</v>
      </c>
      <c r="I29" s="49">
        <v>8</v>
      </c>
      <c r="J29" s="53" t="s">
        <v>25</v>
      </c>
      <c r="K29" s="50">
        <v>2800</v>
      </c>
      <c r="L29" s="32" t="s">
        <v>334</v>
      </c>
      <c r="M29" s="51">
        <v>18</v>
      </c>
      <c r="N29" s="52">
        <v>233.33333333333334</v>
      </c>
      <c r="O29" s="52">
        <v>4200</v>
      </c>
      <c r="P29" s="48" t="s">
        <v>197</v>
      </c>
      <c r="Q29" s="49" t="s">
        <v>196</v>
      </c>
      <c r="R29" s="128" t="s">
        <v>197</v>
      </c>
      <c r="S29" s="128" t="s">
        <v>197</v>
      </c>
      <c r="T29" s="128" t="s">
        <v>196</v>
      </c>
      <c r="U29" s="298"/>
      <c r="V29" s="298"/>
      <c r="W29" s="370"/>
      <c r="X29" s="366"/>
      <c r="Y29" s="371"/>
      <c r="Z29" s="120"/>
    </row>
    <row r="30" spans="1:26" ht="39">
      <c r="A30" s="73">
        <v>13</v>
      </c>
      <c r="B30" s="74" t="s">
        <v>78</v>
      </c>
      <c r="C30" s="74" t="s">
        <v>79</v>
      </c>
      <c r="D30" s="76" t="s">
        <v>328</v>
      </c>
      <c r="E30" s="76">
        <v>191675149</v>
      </c>
      <c r="F30" s="75">
        <v>1357096</v>
      </c>
      <c r="G30" s="75" t="s">
        <v>80</v>
      </c>
      <c r="H30" s="76">
        <v>90</v>
      </c>
      <c r="I30" s="76">
        <v>111</v>
      </c>
      <c r="J30" s="76" t="s">
        <v>30</v>
      </c>
      <c r="K30" s="77">
        <v>194883</v>
      </c>
      <c r="L30" s="78" t="s">
        <v>344</v>
      </c>
      <c r="M30" s="79">
        <v>18</v>
      </c>
      <c r="N30" s="80">
        <v>16240.25</v>
      </c>
      <c r="O30" s="80">
        <v>292324.5</v>
      </c>
      <c r="P30" s="141" t="s">
        <v>197</v>
      </c>
      <c r="Q30" s="73" t="s">
        <v>196</v>
      </c>
      <c r="R30" s="142" t="s">
        <v>197</v>
      </c>
      <c r="S30" s="142" t="s">
        <v>197</v>
      </c>
      <c r="T30" s="142" t="s">
        <v>196</v>
      </c>
      <c r="U30" s="143" t="s">
        <v>223</v>
      </c>
      <c r="V30" s="144" t="s">
        <v>260</v>
      </c>
      <c r="W30" s="145" t="s">
        <v>261</v>
      </c>
      <c r="X30" s="146" t="s">
        <v>262</v>
      </c>
      <c r="Y30" s="144" t="s">
        <v>263</v>
      </c>
      <c r="Z30" s="120"/>
    </row>
    <row r="31" spans="1:26" s="4" customFormat="1" ht="76.5">
      <c r="A31" s="73" t="s">
        <v>330</v>
      </c>
      <c r="B31" s="74" t="s">
        <v>329</v>
      </c>
      <c r="C31" s="74" t="s">
        <v>117</v>
      </c>
      <c r="D31" s="76" t="s">
        <v>328</v>
      </c>
      <c r="E31" s="76">
        <v>191675149</v>
      </c>
      <c r="F31" s="78" t="s">
        <v>351</v>
      </c>
      <c r="G31" s="75" t="s">
        <v>345</v>
      </c>
      <c r="H31" s="76">
        <v>12.5</v>
      </c>
      <c r="I31" s="76">
        <v>12.5</v>
      </c>
      <c r="J31" s="76" t="s">
        <v>25</v>
      </c>
      <c r="K31" s="77">
        <v>0</v>
      </c>
      <c r="L31" s="78" t="s">
        <v>346</v>
      </c>
      <c r="M31" s="79">
        <v>18</v>
      </c>
      <c r="N31" s="80">
        <v>200</v>
      </c>
      <c r="O31" s="80">
        <v>3600</v>
      </c>
      <c r="P31" s="75" t="s">
        <v>196</v>
      </c>
      <c r="Q31" s="76" t="s">
        <v>197</v>
      </c>
      <c r="R31" s="147" t="s">
        <v>197</v>
      </c>
      <c r="S31" s="147" t="s">
        <v>197</v>
      </c>
      <c r="T31" s="147" t="s">
        <v>196</v>
      </c>
      <c r="U31" s="143" t="s">
        <v>223</v>
      </c>
      <c r="V31" s="75" t="s">
        <v>260</v>
      </c>
      <c r="W31" s="147" t="s">
        <v>261</v>
      </c>
      <c r="X31" s="148" t="s">
        <v>262</v>
      </c>
      <c r="Y31" s="75" t="s">
        <v>263</v>
      </c>
      <c r="Z31" s="120"/>
    </row>
    <row r="32" spans="1:26" ht="51">
      <c r="A32" s="39">
        <v>14</v>
      </c>
      <c r="B32" s="65" t="s">
        <v>81</v>
      </c>
      <c r="C32" s="65" t="s">
        <v>82</v>
      </c>
      <c r="D32" s="39">
        <v>5881849725</v>
      </c>
      <c r="E32" s="39">
        <v>191687460</v>
      </c>
      <c r="F32" s="42">
        <v>1355388</v>
      </c>
      <c r="G32" s="42" t="s">
        <v>83</v>
      </c>
      <c r="H32" s="39">
        <v>63</v>
      </c>
      <c r="I32" s="39">
        <v>63</v>
      </c>
      <c r="J32" s="39" t="s">
        <v>30</v>
      </c>
      <c r="K32" s="31">
        <v>45991</v>
      </c>
      <c r="L32" s="32" t="s">
        <v>334</v>
      </c>
      <c r="M32" s="33">
        <v>18</v>
      </c>
      <c r="N32" s="28">
        <v>3832.58</v>
      </c>
      <c r="O32" s="28">
        <v>68986.5</v>
      </c>
      <c r="P32" s="42" t="s">
        <v>197</v>
      </c>
      <c r="Q32" s="39" t="s">
        <v>254</v>
      </c>
      <c r="R32" s="149" t="s">
        <v>195</v>
      </c>
      <c r="S32" s="30" t="s">
        <v>197</v>
      </c>
      <c r="T32" s="149" t="s">
        <v>196</v>
      </c>
      <c r="U32" s="116" t="s">
        <v>201</v>
      </c>
      <c r="V32" s="150" t="s">
        <v>264</v>
      </c>
      <c r="W32" s="151" t="s">
        <v>265</v>
      </c>
      <c r="X32" s="152" t="s">
        <v>266</v>
      </c>
      <c r="Y32" s="25" t="s">
        <v>267</v>
      </c>
      <c r="Z32" s="120"/>
    </row>
    <row r="33" spans="1:26" ht="51">
      <c r="A33" s="316">
        <v>15</v>
      </c>
      <c r="B33" s="81" t="s">
        <v>84</v>
      </c>
      <c r="C33" s="81" t="s">
        <v>85</v>
      </c>
      <c r="D33" s="83" t="s">
        <v>268</v>
      </c>
      <c r="E33" s="82">
        <v>191686680</v>
      </c>
      <c r="F33" s="82">
        <v>7268159</v>
      </c>
      <c r="G33" s="83" t="s">
        <v>86</v>
      </c>
      <c r="H33" s="83" t="s">
        <v>87</v>
      </c>
      <c r="I33" s="83" t="s">
        <v>88</v>
      </c>
      <c r="J33" s="83" t="s">
        <v>25</v>
      </c>
      <c r="K33" s="84">
        <v>14294</v>
      </c>
      <c r="L33" s="32" t="s">
        <v>334</v>
      </c>
      <c r="M33" s="87">
        <v>18</v>
      </c>
      <c r="N33" s="83">
        <f t="shared" si="6"/>
        <v>1191.1666666666667</v>
      </c>
      <c r="O33" s="83">
        <f t="shared" si="7"/>
        <v>21441</v>
      </c>
      <c r="P33" s="153" t="s">
        <v>197</v>
      </c>
      <c r="Q33" s="154" t="s">
        <v>196</v>
      </c>
      <c r="R33" s="317" t="s">
        <v>197</v>
      </c>
      <c r="S33" s="318" t="s">
        <v>197</v>
      </c>
      <c r="T33" s="317" t="s">
        <v>196</v>
      </c>
      <c r="U33" s="319" t="s">
        <v>201</v>
      </c>
      <c r="V33" s="317" t="s">
        <v>269</v>
      </c>
      <c r="W33" s="289" t="s">
        <v>270</v>
      </c>
      <c r="X33" s="378" t="s">
        <v>271</v>
      </c>
      <c r="Y33" s="379" t="s">
        <v>272</v>
      </c>
      <c r="Z33" s="120"/>
    </row>
    <row r="34" spans="1:26" ht="63.75">
      <c r="A34" s="316"/>
      <c r="B34" s="85" t="s">
        <v>89</v>
      </c>
      <c r="C34" s="85" t="s">
        <v>90</v>
      </c>
      <c r="D34" s="86" t="s">
        <v>268</v>
      </c>
      <c r="E34" s="82">
        <v>191686680</v>
      </c>
      <c r="F34" s="82">
        <v>10568563</v>
      </c>
      <c r="G34" s="86" t="s">
        <v>91</v>
      </c>
      <c r="H34" s="86" t="s">
        <v>92</v>
      </c>
      <c r="I34" s="86" t="s">
        <v>93</v>
      </c>
      <c r="J34" s="86" t="s">
        <v>25</v>
      </c>
      <c r="K34" s="84">
        <v>9777</v>
      </c>
      <c r="L34" s="32" t="s">
        <v>334</v>
      </c>
      <c r="M34" s="87">
        <v>18</v>
      </c>
      <c r="N34" s="83">
        <f t="shared" si="6"/>
        <v>814.75</v>
      </c>
      <c r="O34" s="83">
        <f t="shared" si="7"/>
        <v>14665.5</v>
      </c>
      <c r="P34" s="153" t="s">
        <v>197</v>
      </c>
      <c r="Q34" s="154" t="s">
        <v>196</v>
      </c>
      <c r="R34" s="317"/>
      <c r="S34" s="318"/>
      <c r="T34" s="317"/>
      <c r="U34" s="319"/>
      <c r="V34" s="317"/>
      <c r="W34" s="289"/>
      <c r="X34" s="378"/>
      <c r="Y34" s="379"/>
      <c r="Z34" s="120"/>
    </row>
    <row r="35" spans="1:26" ht="38.25" customHeight="1">
      <c r="A35" s="316"/>
      <c r="B35" s="315" t="s">
        <v>94</v>
      </c>
      <c r="C35" s="88" t="s">
        <v>95</v>
      </c>
      <c r="D35" s="86" t="s">
        <v>268</v>
      </c>
      <c r="E35" s="87">
        <v>191686680</v>
      </c>
      <c r="F35" s="32" t="s">
        <v>96</v>
      </c>
      <c r="G35" s="87" t="s">
        <v>97</v>
      </c>
      <c r="H35" s="87" t="s">
        <v>98</v>
      </c>
      <c r="I35" s="87" t="s">
        <v>98</v>
      </c>
      <c r="J35" s="87" t="s">
        <v>25</v>
      </c>
      <c r="K35" s="84">
        <v>3091</v>
      </c>
      <c r="L35" s="32" t="s">
        <v>334</v>
      </c>
      <c r="M35" s="87">
        <v>18</v>
      </c>
      <c r="N35" s="83">
        <f t="shared" si="6"/>
        <v>257.58333333333331</v>
      </c>
      <c r="O35" s="83">
        <f t="shared" si="7"/>
        <v>4636.5</v>
      </c>
      <c r="P35" s="315" t="s">
        <v>197</v>
      </c>
      <c r="Q35" s="316" t="s">
        <v>196</v>
      </c>
      <c r="R35" s="317"/>
      <c r="S35" s="318"/>
      <c r="T35" s="317"/>
      <c r="U35" s="319"/>
      <c r="V35" s="317" t="s">
        <v>273</v>
      </c>
      <c r="W35" s="289"/>
      <c r="X35" s="378"/>
      <c r="Y35" s="379"/>
      <c r="Z35" s="120"/>
    </row>
    <row r="36" spans="1:26" ht="25.5">
      <c r="A36" s="316"/>
      <c r="B36" s="315"/>
      <c r="C36" s="88" t="s">
        <v>99</v>
      </c>
      <c r="D36" s="86" t="s">
        <v>268</v>
      </c>
      <c r="E36" s="87">
        <v>191686680</v>
      </c>
      <c r="F36" s="87">
        <v>29744037</v>
      </c>
      <c r="G36" s="87" t="s">
        <v>100</v>
      </c>
      <c r="H36" s="87" t="s">
        <v>101</v>
      </c>
      <c r="I36" s="87" t="s">
        <v>101</v>
      </c>
      <c r="J36" s="87" t="s">
        <v>25</v>
      </c>
      <c r="K36" s="84">
        <v>947</v>
      </c>
      <c r="L36" s="32" t="s">
        <v>334</v>
      </c>
      <c r="M36" s="87">
        <v>18</v>
      </c>
      <c r="N36" s="83">
        <f t="shared" si="6"/>
        <v>78.916666666666671</v>
      </c>
      <c r="O36" s="83">
        <f t="shared" si="7"/>
        <v>1420.5</v>
      </c>
      <c r="P36" s="315"/>
      <c r="Q36" s="316"/>
      <c r="R36" s="317"/>
      <c r="S36" s="318"/>
      <c r="T36" s="317"/>
      <c r="U36" s="319"/>
      <c r="V36" s="317"/>
      <c r="W36" s="289"/>
      <c r="X36" s="378"/>
      <c r="Y36" s="379"/>
      <c r="Z36" s="120"/>
    </row>
    <row r="37" spans="1:26" ht="38.25">
      <c r="A37" s="316"/>
      <c r="B37" s="315"/>
      <c r="C37" s="88" t="s">
        <v>102</v>
      </c>
      <c r="D37" s="86" t="s">
        <v>268</v>
      </c>
      <c r="E37" s="87">
        <v>191686680</v>
      </c>
      <c r="F37" s="87">
        <v>29744052</v>
      </c>
      <c r="G37" s="87" t="s">
        <v>103</v>
      </c>
      <c r="H37" s="87" t="s">
        <v>101</v>
      </c>
      <c r="I37" s="87" t="s">
        <v>104</v>
      </c>
      <c r="J37" s="87" t="s">
        <v>25</v>
      </c>
      <c r="K37" s="84">
        <v>811</v>
      </c>
      <c r="L37" s="32" t="s">
        <v>334</v>
      </c>
      <c r="M37" s="87">
        <v>18</v>
      </c>
      <c r="N37" s="83">
        <f t="shared" si="6"/>
        <v>67.583333333333329</v>
      </c>
      <c r="O37" s="83">
        <f t="shared" si="7"/>
        <v>1216.5</v>
      </c>
      <c r="P37" s="315"/>
      <c r="Q37" s="316"/>
      <c r="R37" s="317"/>
      <c r="S37" s="318"/>
      <c r="T37" s="317"/>
      <c r="U37" s="319"/>
      <c r="V37" s="317"/>
      <c r="W37" s="289"/>
      <c r="X37" s="378"/>
      <c r="Y37" s="379"/>
      <c r="Z37" s="120"/>
    </row>
    <row r="38" spans="1:26" ht="38.25">
      <c r="A38" s="316"/>
      <c r="B38" s="315"/>
      <c r="C38" s="88" t="s">
        <v>105</v>
      </c>
      <c r="D38" s="86" t="s">
        <v>268</v>
      </c>
      <c r="E38" s="87">
        <v>191686680</v>
      </c>
      <c r="F38" s="87">
        <v>29744032</v>
      </c>
      <c r="G38" s="87" t="s">
        <v>106</v>
      </c>
      <c r="H38" s="87" t="s">
        <v>101</v>
      </c>
      <c r="I38" s="87" t="s">
        <v>101</v>
      </c>
      <c r="J38" s="87" t="s">
        <v>25</v>
      </c>
      <c r="K38" s="84">
        <v>121</v>
      </c>
      <c r="L38" s="32" t="s">
        <v>334</v>
      </c>
      <c r="M38" s="87">
        <v>18</v>
      </c>
      <c r="N38" s="83">
        <f t="shared" si="6"/>
        <v>10.083333333333334</v>
      </c>
      <c r="O38" s="83">
        <f t="shared" si="7"/>
        <v>181.5</v>
      </c>
      <c r="P38" s="315"/>
      <c r="Q38" s="316"/>
      <c r="R38" s="317"/>
      <c r="S38" s="318"/>
      <c r="T38" s="317"/>
      <c r="U38" s="319"/>
      <c r="V38" s="317"/>
      <c r="W38" s="289"/>
      <c r="X38" s="378"/>
      <c r="Y38" s="379"/>
      <c r="Z38" s="120"/>
    </row>
    <row r="39" spans="1:26" ht="38.25">
      <c r="A39" s="316"/>
      <c r="B39" s="315"/>
      <c r="C39" s="88" t="s">
        <v>107</v>
      </c>
      <c r="D39" s="86" t="s">
        <v>268</v>
      </c>
      <c r="E39" s="87">
        <v>191686680</v>
      </c>
      <c r="F39" s="87">
        <v>29744057</v>
      </c>
      <c r="G39" s="87" t="s">
        <v>108</v>
      </c>
      <c r="H39" s="87" t="s">
        <v>101</v>
      </c>
      <c r="I39" s="87" t="s">
        <v>104</v>
      </c>
      <c r="J39" s="87" t="s">
        <v>25</v>
      </c>
      <c r="K39" s="84">
        <v>939</v>
      </c>
      <c r="L39" s="32" t="s">
        <v>334</v>
      </c>
      <c r="M39" s="87">
        <v>18</v>
      </c>
      <c r="N39" s="83">
        <f t="shared" si="6"/>
        <v>78.25</v>
      </c>
      <c r="O39" s="83">
        <f t="shared" si="7"/>
        <v>1408.5</v>
      </c>
      <c r="P39" s="315"/>
      <c r="Q39" s="316"/>
      <c r="R39" s="317"/>
      <c r="S39" s="318"/>
      <c r="T39" s="317"/>
      <c r="U39" s="319"/>
      <c r="V39" s="317"/>
      <c r="W39" s="289"/>
      <c r="X39" s="378"/>
      <c r="Y39" s="379"/>
      <c r="Z39" s="120"/>
    </row>
    <row r="40" spans="1:26" ht="38.25">
      <c r="A40" s="316"/>
      <c r="B40" s="315"/>
      <c r="C40" s="88" t="s">
        <v>109</v>
      </c>
      <c r="D40" s="86" t="s">
        <v>268</v>
      </c>
      <c r="E40" s="87">
        <v>191686680</v>
      </c>
      <c r="F40" s="32" t="s">
        <v>110</v>
      </c>
      <c r="G40" s="87" t="s">
        <v>111</v>
      </c>
      <c r="H40" s="87" t="s">
        <v>101</v>
      </c>
      <c r="I40" s="87" t="s">
        <v>101</v>
      </c>
      <c r="J40" s="87" t="s">
        <v>25</v>
      </c>
      <c r="K40" s="84">
        <v>1317</v>
      </c>
      <c r="L40" s="32" t="s">
        <v>334</v>
      </c>
      <c r="M40" s="87">
        <v>18</v>
      </c>
      <c r="N40" s="83">
        <f t="shared" si="6"/>
        <v>109.75</v>
      </c>
      <c r="O40" s="83">
        <f t="shared" si="7"/>
        <v>1975.5</v>
      </c>
      <c r="P40" s="315"/>
      <c r="Q40" s="316"/>
      <c r="R40" s="317"/>
      <c r="S40" s="318"/>
      <c r="T40" s="317"/>
      <c r="U40" s="319"/>
      <c r="V40" s="317"/>
      <c r="W40" s="289"/>
      <c r="X40" s="378"/>
      <c r="Y40" s="379"/>
      <c r="Z40" s="120"/>
    </row>
    <row r="41" spans="1:26" ht="51">
      <c r="A41" s="316"/>
      <c r="B41" s="315"/>
      <c r="C41" s="88" t="s">
        <v>112</v>
      </c>
      <c r="D41" s="86" t="s">
        <v>268</v>
      </c>
      <c r="E41" s="87">
        <v>191686680</v>
      </c>
      <c r="F41" s="32" t="s">
        <v>113</v>
      </c>
      <c r="G41" s="87" t="s">
        <v>114</v>
      </c>
      <c r="H41" s="87" t="s">
        <v>115</v>
      </c>
      <c r="I41" s="87" t="s">
        <v>115</v>
      </c>
      <c r="J41" s="87" t="s">
        <v>25</v>
      </c>
      <c r="K41" s="84">
        <v>789</v>
      </c>
      <c r="L41" s="32" t="s">
        <v>334</v>
      </c>
      <c r="M41" s="87">
        <v>18</v>
      </c>
      <c r="N41" s="83">
        <f t="shared" si="6"/>
        <v>65.75</v>
      </c>
      <c r="O41" s="83">
        <f t="shared" si="7"/>
        <v>1183.5</v>
      </c>
      <c r="P41" s="315"/>
      <c r="Q41" s="316"/>
      <c r="R41" s="317"/>
      <c r="S41" s="318"/>
      <c r="T41" s="317"/>
      <c r="U41" s="155">
        <v>42735</v>
      </c>
      <c r="V41" s="317"/>
      <c r="W41" s="289"/>
      <c r="X41" s="378"/>
      <c r="Y41" s="379"/>
      <c r="Z41" s="120"/>
    </row>
    <row r="42" spans="1:26" ht="36.75" customHeight="1">
      <c r="A42" s="307">
        <v>16</v>
      </c>
      <c r="B42" s="308" t="s">
        <v>116</v>
      </c>
      <c r="C42" s="308" t="s">
        <v>117</v>
      </c>
      <c r="D42" s="307" t="s">
        <v>274</v>
      </c>
      <c r="E42" s="307">
        <v>191927728</v>
      </c>
      <c r="F42" s="89">
        <v>8638709</v>
      </c>
      <c r="G42" s="89" t="s">
        <v>118</v>
      </c>
      <c r="H42" s="90">
        <v>32</v>
      </c>
      <c r="I42" s="90">
        <v>32</v>
      </c>
      <c r="J42" s="90" t="s">
        <v>25</v>
      </c>
      <c r="K42" s="91">
        <v>43521</v>
      </c>
      <c r="L42" s="32" t="s">
        <v>334</v>
      </c>
      <c r="M42" s="92">
        <v>18</v>
      </c>
      <c r="N42" s="93">
        <v>3626.75</v>
      </c>
      <c r="O42" s="93">
        <v>65281.5</v>
      </c>
      <c r="P42" s="156" t="s">
        <v>197</v>
      </c>
      <c r="Q42" s="157" t="s">
        <v>196</v>
      </c>
      <c r="R42" s="158" t="s">
        <v>197</v>
      </c>
      <c r="S42" s="158" t="s">
        <v>197</v>
      </c>
      <c r="T42" s="158" t="s">
        <v>196</v>
      </c>
      <c r="U42" s="159" t="s">
        <v>201</v>
      </c>
      <c r="V42" s="359" t="s">
        <v>342</v>
      </c>
      <c r="W42" s="357" t="s">
        <v>275</v>
      </c>
      <c r="X42" s="160" t="s">
        <v>276</v>
      </c>
      <c r="Y42" s="358" t="s">
        <v>277</v>
      </c>
      <c r="Z42" s="120"/>
    </row>
    <row r="43" spans="1:26" ht="36.75">
      <c r="A43" s="307"/>
      <c r="B43" s="308"/>
      <c r="C43" s="308"/>
      <c r="D43" s="307"/>
      <c r="E43" s="307"/>
      <c r="F43" s="89">
        <v>12614719</v>
      </c>
      <c r="G43" s="89" t="s">
        <v>119</v>
      </c>
      <c r="H43" s="90">
        <v>30</v>
      </c>
      <c r="I43" s="90">
        <v>30</v>
      </c>
      <c r="J43" s="44" t="s">
        <v>21</v>
      </c>
      <c r="K43" s="91">
        <v>14630</v>
      </c>
      <c r="L43" s="32" t="s">
        <v>334</v>
      </c>
      <c r="M43" s="92">
        <v>18</v>
      </c>
      <c r="N43" s="93">
        <v>1219.1666666666667</v>
      </c>
      <c r="O43" s="93">
        <v>21945</v>
      </c>
      <c r="P43" s="156" t="s">
        <v>197</v>
      </c>
      <c r="Q43" s="157" t="s">
        <v>196</v>
      </c>
      <c r="R43" s="158" t="s">
        <v>197</v>
      </c>
      <c r="S43" s="158" t="s">
        <v>197</v>
      </c>
      <c r="T43" s="158" t="s">
        <v>196</v>
      </c>
      <c r="U43" s="159" t="s">
        <v>201</v>
      </c>
      <c r="V43" s="360"/>
      <c r="W43" s="358"/>
      <c r="X43" s="160" t="s">
        <v>278</v>
      </c>
      <c r="Y43" s="358"/>
      <c r="Z43" s="120"/>
    </row>
    <row r="44" spans="1:26" ht="36.75">
      <c r="A44" s="307"/>
      <c r="B44" s="308"/>
      <c r="C44" s="308"/>
      <c r="D44" s="307"/>
      <c r="E44" s="307"/>
      <c r="F44" s="89">
        <v>12646857</v>
      </c>
      <c r="G44" s="89" t="s">
        <v>120</v>
      </c>
      <c r="H44" s="90">
        <v>11</v>
      </c>
      <c r="I44" s="90">
        <v>11</v>
      </c>
      <c r="J44" s="90" t="s">
        <v>25</v>
      </c>
      <c r="K44" s="91">
        <v>0</v>
      </c>
      <c r="L44" s="32" t="s">
        <v>334</v>
      </c>
      <c r="M44" s="92">
        <v>18</v>
      </c>
      <c r="N44" s="93">
        <v>0</v>
      </c>
      <c r="O44" s="93">
        <v>0</v>
      </c>
      <c r="P44" s="156" t="s">
        <v>197</v>
      </c>
      <c r="Q44" s="157" t="s">
        <v>196</v>
      </c>
      <c r="R44" s="158" t="s">
        <v>197</v>
      </c>
      <c r="S44" s="158" t="s">
        <v>197</v>
      </c>
      <c r="T44" s="158" t="s">
        <v>196</v>
      </c>
      <c r="U44" s="159" t="s">
        <v>201</v>
      </c>
      <c r="V44" s="361"/>
      <c r="W44" s="358"/>
      <c r="X44" s="161" t="s">
        <v>279</v>
      </c>
      <c r="Y44" s="358"/>
      <c r="Z44" s="120"/>
    </row>
    <row r="45" spans="1:26" s="3" customFormat="1" ht="51.75">
      <c r="A45" s="309">
        <v>17</v>
      </c>
      <c r="B45" s="311" t="s">
        <v>121</v>
      </c>
      <c r="C45" s="94" t="s">
        <v>122</v>
      </c>
      <c r="D45" s="311" t="s">
        <v>280</v>
      </c>
      <c r="E45" s="311">
        <v>220475365</v>
      </c>
      <c r="F45" s="95" t="s">
        <v>123</v>
      </c>
      <c r="G45" s="95" t="s">
        <v>124</v>
      </c>
      <c r="H45" s="95">
        <v>33</v>
      </c>
      <c r="I45" s="95">
        <v>33</v>
      </c>
      <c r="J45" s="95" t="s">
        <v>25</v>
      </c>
      <c r="K45" s="96">
        <v>17238</v>
      </c>
      <c r="L45" s="32" t="s">
        <v>334</v>
      </c>
      <c r="M45" s="97">
        <v>18</v>
      </c>
      <c r="N45" s="98">
        <v>1818.08</v>
      </c>
      <c r="O45" s="98">
        <v>32725.5</v>
      </c>
      <c r="P45" s="162" t="s">
        <v>197</v>
      </c>
      <c r="Q45" s="163" t="s">
        <v>196</v>
      </c>
      <c r="R45" s="164" t="s">
        <v>197</v>
      </c>
      <c r="S45" s="165" t="s">
        <v>197</v>
      </c>
      <c r="T45" s="164" t="s">
        <v>196</v>
      </c>
      <c r="U45" s="166" t="s">
        <v>201</v>
      </c>
      <c r="V45" s="167" t="s">
        <v>281</v>
      </c>
      <c r="W45" s="168" t="s">
        <v>325</v>
      </c>
      <c r="X45" s="169" t="s">
        <v>282</v>
      </c>
      <c r="Y45" s="170" t="s">
        <v>283</v>
      </c>
      <c r="Z45" s="171"/>
    </row>
    <row r="46" spans="1:26" s="3" customFormat="1" ht="39.75" customHeight="1">
      <c r="A46" s="310"/>
      <c r="B46" s="312"/>
      <c r="C46" s="94" t="s">
        <v>125</v>
      </c>
      <c r="D46" s="312"/>
      <c r="E46" s="312"/>
      <c r="F46" s="95" t="s">
        <v>126</v>
      </c>
      <c r="G46" s="95" t="s">
        <v>127</v>
      </c>
      <c r="H46" s="95">
        <v>15</v>
      </c>
      <c r="I46" s="95">
        <v>15</v>
      </c>
      <c r="J46" s="95" t="s">
        <v>25</v>
      </c>
      <c r="K46" s="96">
        <v>9674</v>
      </c>
      <c r="L46" s="32" t="s">
        <v>334</v>
      </c>
      <c r="M46" s="97">
        <v>18</v>
      </c>
      <c r="N46" s="98">
        <v>874.25</v>
      </c>
      <c r="O46" s="98">
        <v>15736.5</v>
      </c>
      <c r="P46" s="162" t="s">
        <v>197</v>
      </c>
      <c r="Q46" s="163"/>
      <c r="R46" s="164" t="s">
        <v>197</v>
      </c>
      <c r="S46" s="165" t="s">
        <v>197</v>
      </c>
      <c r="T46" s="164" t="s">
        <v>196</v>
      </c>
      <c r="U46" s="166" t="s">
        <v>201</v>
      </c>
      <c r="V46" s="167"/>
      <c r="W46" s="168"/>
      <c r="X46" s="172" t="s">
        <v>284</v>
      </c>
      <c r="Y46" s="170"/>
      <c r="Z46" s="171"/>
    </row>
    <row r="47" spans="1:26" ht="25.5" customHeight="1">
      <c r="A47" s="313">
        <v>18</v>
      </c>
      <c r="B47" s="314" t="s">
        <v>336</v>
      </c>
      <c r="C47" s="305" t="s">
        <v>128</v>
      </c>
      <c r="D47" s="313" t="s">
        <v>285</v>
      </c>
      <c r="E47" s="364" t="s">
        <v>286</v>
      </c>
      <c r="F47" s="44">
        <v>4014340</v>
      </c>
      <c r="G47" s="44" t="s">
        <v>129</v>
      </c>
      <c r="H47" s="45">
        <v>40</v>
      </c>
      <c r="I47" s="45">
        <v>40</v>
      </c>
      <c r="J47" s="44" t="s">
        <v>21</v>
      </c>
      <c r="K47" s="31">
        <v>24612</v>
      </c>
      <c r="L47" s="32" t="s">
        <v>334</v>
      </c>
      <c r="M47" s="33">
        <v>18</v>
      </c>
      <c r="N47" s="28">
        <f t="shared" ref="N47:N48" si="8">K47/12</f>
        <v>2051</v>
      </c>
      <c r="O47" s="28">
        <f t="shared" ref="O47:O48" si="9">N47*M47</f>
        <v>36918</v>
      </c>
      <c r="P47" s="332" t="s">
        <v>197</v>
      </c>
      <c r="Q47" s="330" t="s">
        <v>196</v>
      </c>
      <c r="R47" s="355" t="s">
        <v>197</v>
      </c>
      <c r="S47" s="355" t="s">
        <v>197</v>
      </c>
      <c r="T47" s="355" t="s">
        <v>196</v>
      </c>
      <c r="U47" s="338" t="s">
        <v>201</v>
      </c>
      <c r="V47" s="338" t="s">
        <v>287</v>
      </c>
      <c r="W47" s="356" t="s">
        <v>288</v>
      </c>
      <c r="X47" s="119" t="s">
        <v>289</v>
      </c>
      <c r="Y47" s="363" t="s">
        <v>290</v>
      </c>
      <c r="Z47" s="120"/>
    </row>
    <row r="48" spans="1:26" ht="25.5">
      <c r="A48" s="306"/>
      <c r="B48" s="306"/>
      <c r="C48" s="306"/>
      <c r="D48" s="313"/>
      <c r="E48" s="313"/>
      <c r="F48" s="27" t="s">
        <v>130</v>
      </c>
      <c r="G48" s="44" t="s">
        <v>131</v>
      </c>
      <c r="H48" s="100">
        <v>6.1</v>
      </c>
      <c r="I48" s="100">
        <v>6.1</v>
      </c>
      <c r="J48" s="45" t="s">
        <v>25</v>
      </c>
      <c r="K48" s="31">
        <v>49136</v>
      </c>
      <c r="L48" s="32" t="s">
        <v>334</v>
      </c>
      <c r="M48" s="33">
        <v>18</v>
      </c>
      <c r="N48" s="28">
        <f t="shared" si="8"/>
        <v>4094.6666666666665</v>
      </c>
      <c r="O48" s="28">
        <f t="shared" si="9"/>
        <v>73704</v>
      </c>
      <c r="P48" s="332"/>
      <c r="Q48" s="330"/>
      <c r="R48" s="355"/>
      <c r="S48" s="355"/>
      <c r="T48" s="355"/>
      <c r="U48" s="338"/>
      <c r="V48" s="338"/>
      <c r="W48" s="356"/>
      <c r="X48" s="125" t="s">
        <v>291</v>
      </c>
      <c r="Y48" s="349"/>
      <c r="Z48" s="120"/>
    </row>
    <row r="49" spans="1:26" ht="63.75">
      <c r="A49" s="45">
        <v>19</v>
      </c>
      <c r="B49" s="101" t="s">
        <v>132</v>
      </c>
      <c r="C49" s="43" t="s">
        <v>133</v>
      </c>
      <c r="D49" s="45" t="s">
        <v>259</v>
      </c>
      <c r="E49" s="45">
        <v>191675149</v>
      </c>
      <c r="F49" s="27" t="s">
        <v>134</v>
      </c>
      <c r="G49" s="44" t="s">
        <v>135</v>
      </c>
      <c r="H49" s="45">
        <v>30</v>
      </c>
      <c r="I49" s="45">
        <v>91</v>
      </c>
      <c r="J49" s="45" t="s">
        <v>30</v>
      </c>
      <c r="K49" s="31">
        <v>16970</v>
      </c>
      <c r="L49" s="32" t="s">
        <v>334</v>
      </c>
      <c r="M49" s="33">
        <v>18</v>
      </c>
      <c r="N49" s="28">
        <v>1414.1666666666667</v>
      </c>
      <c r="O49" s="28">
        <v>25455</v>
      </c>
      <c r="P49" s="44" t="s">
        <v>195</v>
      </c>
      <c r="Q49" s="45" t="s">
        <v>292</v>
      </c>
      <c r="R49" s="45" t="s">
        <v>195</v>
      </c>
      <c r="S49" s="30" t="s">
        <v>197</v>
      </c>
      <c r="T49" s="45" t="s">
        <v>292</v>
      </c>
      <c r="U49" s="116" t="s">
        <v>201</v>
      </c>
      <c r="V49" s="101" t="s">
        <v>293</v>
      </c>
      <c r="W49" s="173" t="s">
        <v>294</v>
      </c>
      <c r="X49" s="174" t="s">
        <v>295</v>
      </c>
      <c r="Y49" s="101" t="s">
        <v>296</v>
      </c>
      <c r="Z49" s="120"/>
    </row>
    <row r="50" spans="1:26" ht="102.75">
      <c r="A50" s="175">
        <v>20</v>
      </c>
      <c r="B50" s="176" t="s">
        <v>136</v>
      </c>
      <c r="C50" s="176" t="s">
        <v>137</v>
      </c>
      <c r="D50" s="175">
        <v>5882378972</v>
      </c>
      <c r="E50" s="175">
        <v>220656486</v>
      </c>
      <c r="F50" s="175" t="s">
        <v>138</v>
      </c>
      <c r="G50" s="175" t="s">
        <v>139</v>
      </c>
      <c r="H50" s="175">
        <v>40</v>
      </c>
      <c r="I50" s="175">
        <v>40</v>
      </c>
      <c r="J50" s="175" t="s">
        <v>25</v>
      </c>
      <c r="K50" s="177">
        <f>2000+(1772-1487)+(2086-1772)+(2277-2086)+5730+(2548-2277)+3516</f>
        <v>12307</v>
      </c>
      <c r="L50" s="178" t="s">
        <v>344</v>
      </c>
      <c r="M50" s="179">
        <v>18</v>
      </c>
      <c r="N50" s="180">
        <f t="shared" ref="N50:N51" si="10">K50/12</f>
        <v>1025.5833333333333</v>
      </c>
      <c r="O50" s="180">
        <f t="shared" ref="O50:O51" si="11">N50*M50</f>
        <v>18460.5</v>
      </c>
      <c r="P50" s="175" t="s">
        <v>195</v>
      </c>
      <c r="Q50" s="175" t="s">
        <v>292</v>
      </c>
      <c r="R50" s="175" t="s">
        <v>197</v>
      </c>
      <c r="S50" s="181" t="s">
        <v>197</v>
      </c>
      <c r="T50" s="175" t="s">
        <v>292</v>
      </c>
      <c r="U50" s="114" t="s">
        <v>201</v>
      </c>
      <c r="V50" s="182" t="s">
        <v>297</v>
      </c>
      <c r="W50" s="183" t="s">
        <v>298</v>
      </c>
      <c r="X50" s="184" t="s">
        <v>299</v>
      </c>
      <c r="Y50" s="185" t="s">
        <v>300</v>
      </c>
      <c r="Z50" s="120"/>
    </row>
    <row r="51" spans="1:26" ht="102.75">
      <c r="A51" s="186">
        <v>21</v>
      </c>
      <c r="B51" s="176" t="s">
        <v>140</v>
      </c>
      <c r="C51" s="176" t="s">
        <v>141</v>
      </c>
      <c r="D51" s="175">
        <v>5882378989</v>
      </c>
      <c r="E51" s="175">
        <v>220645028</v>
      </c>
      <c r="F51" s="175" t="s">
        <v>142</v>
      </c>
      <c r="G51" s="175" t="s">
        <v>143</v>
      </c>
      <c r="H51" s="175">
        <v>40</v>
      </c>
      <c r="I51" s="175">
        <v>40</v>
      </c>
      <c r="J51" s="175" t="s">
        <v>25</v>
      </c>
      <c r="K51" s="177">
        <f>4296+3694+3510</f>
        <v>11500</v>
      </c>
      <c r="L51" s="178" t="s">
        <v>344</v>
      </c>
      <c r="M51" s="179">
        <v>18</v>
      </c>
      <c r="N51" s="180">
        <f t="shared" si="10"/>
        <v>958.33333333333337</v>
      </c>
      <c r="O51" s="180">
        <f t="shared" si="11"/>
        <v>17250</v>
      </c>
      <c r="P51" s="187" t="s">
        <v>195</v>
      </c>
      <c r="Q51" s="187" t="s">
        <v>292</v>
      </c>
      <c r="R51" s="186" t="s">
        <v>197</v>
      </c>
      <c r="S51" s="181" t="s">
        <v>197</v>
      </c>
      <c r="T51" s="182" t="s">
        <v>292</v>
      </c>
      <c r="U51" s="114" t="s">
        <v>201</v>
      </c>
      <c r="V51" s="186" t="s">
        <v>297</v>
      </c>
      <c r="W51" s="183" t="s">
        <v>298</v>
      </c>
      <c r="X51" s="184" t="s">
        <v>299</v>
      </c>
      <c r="Y51" s="185" t="s">
        <v>300</v>
      </c>
      <c r="Z51" s="120"/>
    </row>
    <row r="52" spans="1:26" ht="36.75">
      <c r="A52" s="102">
        <v>22</v>
      </c>
      <c r="B52" s="54" t="s">
        <v>144</v>
      </c>
      <c r="C52" s="54" t="s">
        <v>145</v>
      </c>
      <c r="D52" s="42">
        <v>5882379003</v>
      </c>
      <c r="E52" s="42">
        <v>220804610</v>
      </c>
      <c r="F52" s="42" t="s">
        <v>146</v>
      </c>
      <c r="G52" s="42" t="s">
        <v>147</v>
      </c>
      <c r="H52" s="42">
        <v>26</v>
      </c>
      <c r="I52" s="42">
        <v>26</v>
      </c>
      <c r="J52" s="42" t="s">
        <v>25</v>
      </c>
      <c r="K52" s="31">
        <v>20515</v>
      </c>
      <c r="L52" s="32" t="s">
        <v>334</v>
      </c>
      <c r="M52" s="33">
        <v>18</v>
      </c>
      <c r="N52" s="28">
        <f t="shared" si="6"/>
        <v>1709.5833333333333</v>
      </c>
      <c r="O52" s="28">
        <f t="shared" si="7"/>
        <v>30772.5</v>
      </c>
      <c r="P52" s="39" t="s">
        <v>196</v>
      </c>
      <c r="Q52" s="105" t="s">
        <v>196</v>
      </c>
      <c r="R52" s="102" t="s">
        <v>197</v>
      </c>
      <c r="S52" s="30" t="s">
        <v>197</v>
      </c>
      <c r="T52" s="109" t="s">
        <v>196</v>
      </c>
      <c r="U52" s="116" t="s">
        <v>201</v>
      </c>
      <c r="V52" s="102" t="s">
        <v>301</v>
      </c>
      <c r="W52" s="131" t="s">
        <v>302</v>
      </c>
      <c r="X52" s="188" t="s">
        <v>303</v>
      </c>
      <c r="Y52" s="25"/>
      <c r="Z52" s="120"/>
    </row>
    <row r="53" spans="1:26" ht="39">
      <c r="A53" s="189">
        <v>23</v>
      </c>
      <c r="B53" s="190" t="s">
        <v>148</v>
      </c>
      <c r="C53" s="190" t="s">
        <v>149</v>
      </c>
      <c r="D53" s="189" t="s">
        <v>304</v>
      </c>
      <c r="E53" s="191">
        <v>221943390</v>
      </c>
      <c r="F53" s="192">
        <v>7906541</v>
      </c>
      <c r="G53" s="192" t="s">
        <v>150</v>
      </c>
      <c r="H53" s="192">
        <v>49.5</v>
      </c>
      <c r="I53" s="192">
        <v>49.5</v>
      </c>
      <c r="J53" s="192" t="s">
        <v>25</v>
      </c>
      <c r="K53" s="193">
        <v>19010.550500000001</v>
      </c>
      <c r="L53" s="178" t="s">
        <v>344</v>
      </c>
      <c r="M53" s="194">
        <v>18</v>
      </c>
      <c r="N53" s="180">
        <f t="shared" si="6"/>
        <v>1584.2125416666668</v>
      </c>
      <c r="O53" s="180">
        <f t="shared" si="7"/>
        <v>28515.825750000004</v>
      </c>
      <c r="P53" s="195" t="s">
        <v>197</v>
      </c>
      <c r="Q53" s="195" t="s">
        <v>292</v>
      </c>
      <c r="R53" s="195" t="s">
        <v>197</v>
      </c>
      <c r="S53" s="181" t="s">
        <v>197</v>
      </c>
      <c r="T53" s="195" t="s">
        <v>196</v>
      </c>
      <c r="U53" s="196" t="s">
        <v>305</v>
      </c>
      <c r="V53" s="195" t="s">
        <v>306</v>
      </c>
      <c r="W53" s="197">
        <v>586724172</v>
      </c>
      <c r="X53" s="198" t="s">
        <v>307</v>
      </c>
      <c r="Y53" s="196" t="s">
        <v>308</v>
      </c>
      <c r="Z53" s="120"/>
    </row>
    <row r="54" spans="1:26" ht="45">
      <c r="A54" s="313">
        <v>25</v>
      </c>
      <c r="B54" s="286" t="s">
        <v>151</v>
      </c>
      <c r="C54" s="106" t="s">
        <v>152</v>
      </c>
      <c r="D54" s="291">
        <v>5881208854</v>
      </c>
      <c r="E54" s="291">
        <v>191123697</v>
      </c>
      <c r="F54" s="44" t="s">
        <v>153</v>
      </c>
      <c r="G54" s="44" t="s">
        <v>154</v>
      </c>
      <c r="H54" s="107">
        <v>18</v>
      </c>
      <c r="I54" s="107">
        <v>18</v>
      </c>
      <c r="J54" s="45" t="s">
        <v>21</v>
      </c>
      <c r="K54" s="31">
        <v>45995</v>
      </c>
      <c r="L54" s="32" t="s">
        <v>334</v>
      </c>
      <c r="M54" s="33">
        <v>18</v>
      </c>
      <c r="N54" s="28">
        <v>3832.9166666666665</v>
      </c>
      <c r="O54" s="28">
        <v>68992.5</v>
      </c>
      <c r="P54" s="108" t="s">
        <v>197</v>
      </c>
      <c r="Q54" s="107" t="s">
        <v>196</v>
      </c>
      <c r="R54" s="107" t="s">
        <v>197</v>
      </c>
      <c r="S54" s="132" t="s">
        <v>197</v>
      </c>
      <c r="T54" s="107" t="s">
        <v>196</v>
      </c>
      <c r="U54" s="199" t="s">
        <v>201</v>
      </c>
      <c r="V54" s="294" t="s">
        <v>309</v>
      </c>
      <c r="W54" s="295">
        <v>586776121</v>
      </c>
      <c r="X54" s="362" t="s">
        <v>310</v>
      </c>
      <c r="Y54" s="305" t="s">
        <v>311</v>
      </c>
      <c r="Z54" s="120"/>
    </row>
    <row r="55" spans="1:26" ht="60">
      <c r="A55" s="313"/>
      <c r="B55" s="287"/>
      <c r="C55" s="106" t="s">
        <v>155</v>
      </c>
      <c r="D55" s="292"/>
      <c r="E55" s="292"/>
      <c r="F55" s="44" t="s">
        <v>156</v>
      </c>
      <c r="G55" s="44" t="s">
        <v>157</v>
      </c>
      <c r="H55" s="107">
        <v>1</v>
      </c>
      <c r="I55" s="107">
        <v>1</v>
      </c>
      <c r="J55" s="45" t="s">
        <v>25</v>
      </c>
      <c r="K55" s="31">
        <v>591</v>
      </c>
      <c r="L55" s="32" t="s">
        <v>334</v>
      </c>
      <c r="M55" s="33">
        <v>18</v>
      </c>
      <c r="N55" s="28">
        <v>49.25</v>
      </c>
      <c r="O55" s="28">
        <v>886.5</v>
      </c>
      <c r="P55" s="108" t="s">
        <v>197</v>
      </c>
      <c r="Q55" s="107" t="s">
        <v>196</v>
      </c>
      <c r="R55" s="107" t="s">
        <v>197</v>
      </c>
      <c r="S55" s="132" t="s">
        <v>197</v>
      </c>
      <c r="T55" s="107" t="s">
        <v>196</v>
      </c>
      <c r="U55" s="199" t="s">
        <v>201</v>
      </c>
      <c r="V55" s="294"/>
      <c r="W55" s="295"/>
      <c r="X55" s="362"/>
      <c r="Y55" s="305"/>
      <c r="Z55" s="120"/>
    </row>
    <row r="56" spans="1:26" ht="45">
      <c r="A56" s="313"/>
      <c r="B56" s="287"/>
      <c r="C56" s="106" t="s">
        <v>158</v>
      </c>
      <c r="D56" s="292"/>
      <c r="E56" s="292"/>
      <c r="F56" s="27" t="s">
        <v>159</v>
      </c>
      <c r="G56" s="44" t="s">
        <v>160</v>
      </c>
      <c r="H56" s="107">
        <v>60</v>
      </c>
      <c r="I56" s="107">
        <v>60</v>
      </c>
      <c r="J56" s="45" t="s">
        <v>161</v>
      </c>
      <c r="K56" s="31">
        <v>118008</v>
      </c>
      <c r="L56" s="32" t="s">
        <v>334</v>
      </c>
      <c r="M56" s="33">
        <v>18</v>
      </c>
      <c r="N56" s="28">
        <v>9834</v>
      </c>
      <c r="O56" s="28">
        <v>177012</v>
      </c>
      <c r="P56" s="108" t="s">
        <v>197</v>
      </c>
      <c r="Q56" s="107" t="s">
        <v>196</v>
      </c>
      <c r="R56" s="107" t="s">
        <v>197</v>
      </c>
      <c r="S56" s="132" t="s">
        <v>197</v>
      </c>
      <c r="T56" s="107" t="s">
        <v>196</v>
      </c>
      <c r="U56" s="199" t="s">
        <v>201</v>
      </c>
      <c r="V56" s="294"/>
      <c r="W56" s="295"/>
      <c r="X56" s="362"/>
      <c r="Y56" s="305"/>
      <c r="Z56" s="120"/>
    </row>
    <row r="57" spans="1:26" ht="45">
      <c r="A57" s="313"/>
      <c r="B57" s="288"/>
      <c r="C57" s="106" t="s">
        <v>162</v>
      </c>
      <c r="D57" s="293"/>
      <c r="E57" s="293"/>
      <c r="F57" s="44" t="s">
        <v>163</v>
      </c>
      <c r="G57" s="44" t="s">
        <v>164</v>
      </c>
      <c r="H57" s="107">
        <v>20</v>
      </c>
      <c r="I57" s="107">
        <v>20</v>
      </c>
      <c r="J57" s="45" t="s">
        <v>25</v>
      </c>
      <c r="K57" s="31">
        <v>33508</v>
      </c>
      <c r="L57" s="32" t="s">
        <v>334</v>
      </c>
      <c r="M57" s="33">
        <v>18</v>
      </c>
      <c r="N57" s="28">
        <v>2792.3333333333335</v>
      </c>
      <c r="O57" s="28">
        <v>50262</v>
      </c>
      <c r="P57" s="108" t="s">
        <v>197</v>
      </c>
      <c r="Q57" s="107" t="s">
        <v>196</v>
      </c>
      <c r="R57" s="107" t="s">
        <v>197</v>
      </c>
      <c r="S57" s="132" t="s">
        <v>197</v>
      </c>
      <c r="T57" s="107" t="s">
        <v>196</v>
      </c>
      <c r="U57" s="199" t="s">
        <v>201</v>
      </c>
      <c r="V57" s="294"/>
      <c r="W57" s="295"/>
      <c r="X57" s="362"/>
      <c r="Y57" s="305"/>
      <c r="Z57" s="120"/>
    </row>
    <row r="58" spans="1:26" ht="51.75">
      <c r="A58" s="102">
        <v>26</v>
      </c>
      <c r="B58" s="43" t="s">
        <v>165</v>
      </c>
      <c r="C58" s="25" t="s">
        <v>166</v>
      </c>
      <c r="D58" s="200" t="s">
        <v>312</v>
      </c>
      <c r="E58" s="45">
        <v>303261</v>
      </c>
      <c r="F58" s="44">
        <v>3218842</v>
      </c>
      <c r="G58" s="44" t="s">
        <v>167</v>
      </c>
      <c r="H58" s="45">
        <v>20</v>
      </c>
      <c r="I58" s="45">
        <v>20</v>
      </c>
      <c r="J58" s="45" t="s">
        <v>25</v>
      </c>
      <c r="K58" s="31">
        <v>27932</v>
      </c>
      <c r="L58" s="32" t="s">
        <v>334</v>
      </c>
      <c r="M58" s="33">
        <v>18</v>
      </c>
      <c r="N58" s="28">
        <v>2327.6666666666665</v>
      </c>
      <c r="O58" s="28">
        <v>41898</v>
      </c>
      <c r="P58" s="44" t="s">
        <v>197</v>
      </c>
      <c r="Q58" s="45" t="s">
        <v>196</v>
      </c>
      <c r="R58" s="45" t="s">
        <v>197</v>
      </c>
      <c r="S58" s="132" t="s">
        <v>197</v>
      </c>
      <c r="T58" s="45" t="s">
        <v>196</v>
      </c>
      <c r="U58" s="25" t="s">
        <v>201</v>
      </c>
      <c r="V58" s="42" t="s">
        <v>337</v>
      </c>
      <c r="W58" s="102" t="s">
        <v>313</v>
      </c>
      <c r="X58" s="125" t="s">
        <v>314</v>
      </c>
      <c r="Y58" s="25" t="s">
        <v>315</v>
      </c>
      <c r="Z58" s="120"/>
    </row>
    <row r="59" spans="1:26" ht="45">
      <c r="A59" s="102">
        <v>27</v>
      </c>
      <c r="B59" s="43" t="s">
        <v>168</v>
      </c>
      <c r="C59" s="106" t="s">
        <v>169</v>
      </c>
      <c r="D59" s="109" t="s">
        <v>316</v>
      </c>
      <c r="E59" s="102">
        <v>191703331</v>
      </c>
      <c r="F59" s="25">
        <v>12592602</v>
      </c>
      <c r="G59" s="108" t="s">
        <v>170</v>
      </c>
      <c r="H59" s="102">
        <v>36.4</v>
      </c>
      <c r="I59" s="102">
        <v>36.4</v>
      </c>
      <c r="J59" s="109" t="s">
        <v>25</v>
      </c>
      <c r="K59" s="31">
        <v>23425</v>
      </c>
      <c r="L59" s="32" t="s">
        <v>334</v>
      </c>
      <c r="M59" s="33">
        <v>18</v>
      </c>
      <c r="N59" s="28">
        <f t="shared" si="6"/>
        <v>1952.0833333333333</v>
      </c>
      <c r="O59" s="28">
        <f t="shared" si="7"/>
        <v>35137.5</v>
      </c>
      <c r="P59" s="110" t="s">
        <v>292</v>
      </c>
      <c r="Q59" s="105" t="s">
        <v>195</v>
      </c>
      <c r="R59" s="105" t="s">
        <v>195</v>
      </c>
      <c r="S59" s="30" t="s">
        <v>197</v>
      </c>
      <c r="T59" s="105" t="s">
        <v>195</v>
      </c>
      <c r="U59" s="116" t="s">
        <v>201</v>
      </c>
      <c r="V59" s="102" t="s">
        <v>317</v>
      </c>
      <c r="W59" s="102" t="s">
        <v>318</v>
      </c>
      <c r="X59" s="125" t="s">
        <v>319</v>
      </c>
      <c r="Y59" s="25" t="s">
        <v>335</v>
      </c>
      <c r="Z59" s="120"/>
    </row>
    <row r="60" spans="1:26" ht="51.75" thickBot="1">
      <c r="A60" s="109">
        <v>28</v>
      </c>
      <c r="B60" s="101" t="s">
        <v>171</v>
      </c>
      <c r="C60" s="110" t="s">
        <v>172</v>
      </c>
      <c r="D60" s="109" t="s">
        <v>320</v>
      </c>
      <c r="E60" s="102">
        <v>192946231</v>
      </c>
      <c r="F60" s="26" t="s">
        <v>173</v>
      </c>
      <c r="G60" s="104" t="s">
        <v>174</v>
      </c>
      <c r="H60" s="102">
        <v>15</v>
      </c>
      <c r="I60" s="102">
        <v>15</v>
      </c>
      <c r="J60" s="109" t="s">
        <v>30</v>
      </c>
      <c r="K60" s="111">
        <v>12000</v>
      </c>
      <c r="L60" s="112" t="s">
        <v>334</v>
      </c>
      <c r="M60" s="39">
        <v>18</v>
      </c>
      <c r="N60" s="28">
        <f t="shared" si="6"/>
        <v>1000</v>
      </c>
      <c r="O60" s="113">
        <f t="shared" si="7"/>
        <v>18000</v>
      </c>
      <c r="P60" s="110" t="s">
        <v>195</v>
      </c>
      <c r="Q60" s="105" t="s">
        <v>195</v>
      </c>
      <c r="R60" s="105" t="s">
        <v>321</v>
      </c>
      <c r="S60" s="30" t="s">
        <v>197</v>
      </c>
      <c r="T60" s="105" t="s">
        <v>292</v>
      </c>
      <c r="U60" s="116" t="s">
        <v>201</v>
      </c>
      <c r="V60" s="110" t="s">
        <v>322</v>
      </c>
      <c r="W60" s="131" t="s">
        <v>323</v>
      </c>
      <c r="X60" s="201" t="s">
        <v>324</v>
      </c>
      <c r="Y60" s="104" t="s">
        <v>322</v>
      </c>
      <c r="Z60" s="120"/>
    </row>
    <row r="61" spans="1:26" ht="15.75" thickBot="1">
      <c r="A61" s="20"/>
      <c r="B61" s="20"/>
      <c r="C61" s="20"/>
      <c r="D61" s="20"/>
      <c r="E61" s="20"/>
      <c r="F61" s="21"/>
      <c r="G61" s="21"/>
      <c r="H61" s="20"/>
      <c r="I61" s="20"/>
      <c r="J61" s="20"/>
      <c r="K61" s="20"/>
      <c r="L61" s="24"/>
      <c r="M61" s="20"/>
      <c r="N61" s="20" t="s">
        <v>175</v>
      </c>
      <c r="O61" s="22">
        <f>SUM(O4:O60)</f>
        <v>2833067.8257499998</v>
      </c>
      <c r="P61" s="20"/>
      <c r="Q61" s="20"/>
      <c r="R61" s="20"/>
      <c r="S61" s="20"/>
      <c r="T61" s="20"/>
      <c r="U61" s="20"/>
      <c r="V61" s="20"/>
      <c r="W61" s="20"/>
      <c r="X61" s="23"/>
      <c r="Y61" s="21"/>
    </row>
    <row r="62" spans="1:26">
      <c r="L62" s="24"/>
    </row>
    <row r="63" spans="1:26">
      <c r="L63" s="24"/>
      <c r="O63" s="203"/>
    </row>
    <row r="64" spans="1:26">
      <c r="L64" s="24"/>
    </row>
    <row r="65" spans="2:16">
      <c r="L65" s="24"/>
    </row>
    <row r="66" spans="2:16">
      <c r="C66" s="365" t="s">
        <v>353</v>
      </c>
      <c r="D66" s="365"/>
      <c r="E66" s="365"/>
      <c r="L66" s="24"/>
    </row>
    <row r="67" spans="2:16" ht="79.5">
      <c r="C67" s="205" t="s">
        <v>354</v>
      </c>
      <c r="D67" s="205" t="s">
        <v>355</v>
      </c>
      <c r="E67" s="206" t="s">
        <v>11</v>
      </c>
      <c r="L67" s="208"/>
      <c r="M67" s="208"/>
      <c r="N67" s="208"/>
      <c r="O67" s="214"/>
      <c r="P67" s="208"/>
    </row>
    <row r="68" spans="2:16">
      <c r="C68" s="211">
        <v>36</v>
      </c>
      <c r="D68" s="205" t="s">
        <v>25</v>
      </c>
      <c r="E68" s="207">
        <f>SUMIFS($O$4:$O$60,$J$4:$J$60,D68)</f>
        <v>986613.86575</v>
      </c>
      <c r="F68" s="208"/>
      <c r="L68" s="208"/>
      <c r="M68" s="208"/>
      <c r="N68" s="208"/>
      <c r="O68" s="214"/>
      <c r="P68" s="208"/>
    </row>
    <row r="69" spans="2:16">
      <c r="C69" s="211">
        <v>9</v>
      </c>
      <c r="D69" s="205" t="s">
        <v>21</v>
      </c>
      <c r="E69" s="207">
        <f t="shared" ref="E69:E74" si="12">SUMIFS($O$4:$O$60,$J$4:$J$60,D69)</f>
        <v>476068.5</v>
      </c>
      <c r="F69" s="208"/>
      <c r="L69" s="208"/>
      <c r="M69" s="208"/>
      <c r="N69" s="208"/>
      <c r="O69" s="214"/>
      <c r="P69" s="208"/>
    </row>
    <row r="70" spans="2:16">
      <c r="C70" s="211">
        <v>6</v>
      </c>
      <c r="D70" s="205" t="s">
        <v>30</v>
      </c>
      <c r="E70" s="207">
        <f t="shared" si="12"/>
        <v>477843.45999999996</v>
      </c>
      <c r="F70" s="208"/>
      <c r="L70" s="208"/>
      <c r="M70" s="208"/>
      <c r="N70" s="208"/>
      <c r="O70" s="214"/>
      <c r="P70" s="208"/>
    </row>
    <row r="71" spans="2:16">
      <c r="C71" s="211">
        <v>1</v>
      </c>
      <c r="D71" s="205" t="s">
        <v>161</v>
      </c>
      <c r="E71" s="207">
        <f t="shared" si="12"/>
        <v>177012</v>
      </c>
      <c r="F71" s="208"/>
      <c r="L71" s="208"/>
      <c r="M71" s="208"/>
      <c r="N71" s="208"/>
      <c r="O71" s="214"/>
      <c r="P71" s="208"/>
    </row>
    <row r="72" spans="2:16">
      <c r="C72" s="211">
        <v>2</v>
      </c>
      <c r="D72" s="205" t="s">
        <v>55</v>
      </c>
      <c r="E72" s="207">
        <f t="shared" si="12"/>
        <v>500280</v>
      </c>
      <c r="F72" s="208"/>
      <c r="L72" s="208"/>
      <c r="M72" s="208"/>
      <c r="N72" s="208"/>
      <c r="O72" s="214"/>
      <c r="P72" s="208"/>
    </row>
    <row r="73" spans="2:16">
      <c r="C73" s="211">
        <v>1</v>
      </c>
      <c r="D73" s="205" t="s">
        <v>66</v>
      </c>
      <c r="E73" s="207">
        <f t="shared" si="12"/>
        <v>135000</v>
      </c>
      <c r="F73" s="208"/>
      <c r="L73" s="208"/>
      <c r="M73" s="208"/>
      <c r="N73" s="208"/>
      <c r="O73" s="214"/>
      <c r="P73" s="208"/>
    </row>
    <row r="74" spans="2:16" ht="15.75" thickBot="1">
      <c r="C74" s="212">
        <v>1</v>
      </c>
      <c r="D74" s="205" t="s">
        <v>350</v>
      </c>
      <c r="E74" s="209">
        <f t="shared" si="12"/>
        <v>80250</v>
      </c>
      <c r="F74" s="208"/>
      <c r="L74" s="208"/>
      <c r="M74" s="208"/>
      <c r="N74" s="208"/>
      <c r="O74" s="214"/>
      <c r="P74" s="208"/>
    </row>
    <row r="75" spans="2:16" ht="15.75" thickBot="1">
      <c r="B75" s="204" t="s">
        <v>356</v>
      </c>
      <c r="C75" s="213">
        <f>SUBTOTAL(9,C68:C74)</f>
        <v>56</v>
      </c>
      <c r="D75" s="208"/>
      <c r="E75" s="210">
        <f>SUM(E68:E74)</f>
        <v>2833067.8257499998</v>
      </c>
      <c r="F75" s="208"/>
    </row>
  </sheetData>
  <autoFilter ref="A1:Z61">
    <filterColumn colId="22" showButton="0"/>
  </autoFilter>
  <mergeCells count="146">
    <mergeCell ref="A54:A57"/>
    <mergeCell ref="C66:E66"/>
    <mergeCell ref="X14:X15"/>
    <mergeCell ref="Y14:Y15"/>
    <mergeCell ref="U14:U15"/>
    <mergeCell ref="V14:V15"/>
    <mergeCell ref="W14:W15"/>
    <mergeCell ref="V28:V29"/>
    <mergeCell ref="W28:W29"/>
    <mergeCell ref="X28:X29"/>
    <mergeCell ref="Y28:Y29"/>
    <mergeCell ref="X19:X25"/>
    <mergeCell ref="Y19:Y25"/>
    <mergeCell ref="X17:X18"/>
    <mergeCell ref="Y17:Y18"/>
    <mergeCell ref="Y42:Y44"/>
    <mergeCell ref="X33:X41"/>
    <mergeCell ref="Y33:Y41"/>
    <mergeCell ref="Q17:Q18"/>
    <mergeCell ref="R17:R18"/>
    <mergeCell ref="W17:W18"/>
    <mergeCell ref="S17:S18"/>
    <mergeCell ref="U17:U18"/>
    <mergeCell ref="V17:V18"/>
    <mergeCell ref="W42:W44"/>
    <mergeCell ref="V42:V44"/>
    <mergeCell ref="X54:X57"/>
    <mergeCell ref="Y54:Y57"/>
    <mergeCell ref="D45:D46"/>
    <mergeCell ref="E45:E46"/>
    <mergeCell ref="W47:W48"/>
    <mergeCell ref="Y47:Y48"/>
    <mergeCell ref="Q47:Q48"/>
    <mergeCell ref="R47:R48"/>
    <mergeCell ref="S47:S48"/>
    <mergeCell ref="T47:T48"/>
    <mergeCell ref="U47:U48"/>
    <mergeCell ref="V47:V48"/>
    <mergeCell ref="E47:E48"/>
    <mergeCell ref="D47:D48"/>
    <mergeCell ref="P47:P48"/>
    <mergeCell ref="Y6:Y7"/>
    <mergeCell ref="X8:X10"/>
    <mergeCell ref="Y8:Y10"/>
    <mergeCell ref="W1:X2"/>
    <mergeCell ref="Y1:Y2"/>
    <mergeCell ref="Q11:Q13"/>
    <mergeCell ref="R11:R13"/>
    <mergeCell ref="Y11:Y13"/>
    <mergeCell ref="S11:S13"/>
    <mergeCell ref="T11:T13"/>
    <mergeCell ref="U11:U13"/>
    <mergeCell ref="V11:V13"/>
    <mergeCell ref="W11:W13"/>
    <mergeCell ref="X11:X13"/>
    <mergeCell ref="Q1:Q2"/>
    <mergeCell ref="R1:R2"/>
    <mergeCell ref="S1:S2"/>
    <mergeCell ref="V8:V10"/>
    <mergeCell ref="W8:W10"/>
    <mergeCell ref="W6:W7"/>
    <mergeCell ref="A6:A7"/>
    <mergeCell ref="B6:B7"/>
    <mergeCell ref="C6:C7"/>
    <mergeCell ref="D6:D7"/>
    <mergeCell ref="E6:E7"/>
    <mergeCell ref="P6:P7"/>
    <mergeCell ref="T1:T2"/>
    <mergeCell ref="U1:U2"/>
    <mergeCell ref="V1:V2"/>
    <mergeCell ref="V6:V7"/>
    <mergeCell ref="B2:E2"/>
    <mergeCell ref="L1:L2"/>
    <mergeCell ref="M1:M2"/>
    <mergeCell ref="P1:P2"/>
    <mergeCell ref="F1:F2"/>
    <mergeCell ref="G1:G2"/>
    <mergeCell ref="H1:H2"/>
    <mergeCell ref="I1:I2"/>
    <mergeCell ref="J1:J2"/>
    <mergeCell ref="K1:K2"/>
    <mergeCell ref="A17:A18"/>
    <mergeCell ref="B17:B18"/>
    <mergeCell ref="C17:C18"/>
    <mergeCell ref="D17:D18"/>
    <mergeCell ref="E17:E18"/>
    <mergeCell ref="P17:P18"/>
    <mergeCell ref="A8:A10"/>
    <mergeCell ref="B8:B10"/>
    <mergeCell ref="C8:C10"/>
    <mergeCell ref="D8:D10"/>
    <mergeCell ref="E8:E10"/>
    <mergeCell ref="A11:A13"/>
    <mergeCell ref="E11:E13"/>
    <mergeCell ref="P11:P13"/>
    <mergeCell ref="A14:A15"/>
    <mergeCell ref="B14:B15"/>
    <mergeCell ref="C14:C15"/>
    <mergeCell ref="D14:D15"/>
    <mergeCell ref="E14:E15"/>
    <mergeCell ref="P14:P15"/>
    <mergeCell ref="B11:B13"/>
    <mergeCell ref="C11:C13"/>
    <mergeCell ref="D11:D13"/>
    <mergeCell ref="P35:P41"/>
    <mergeCell ref="Q35:Q41"/>
    <mergeCell ref="V35:V41"/>
    <mergeCell ref="A33:A41"/>
    <mergeCell ref="R33:R41"/>
    <mergeCell ref="S33:S41"/>
    <mergeCell ref="T33:T41"/>
    <mergeCell ref="V33:V34"/>
    <mergeCell ref="U33:U40"/>
    <mergeCell ref="B42:B44"/>
    <mergeCell ref="C42:C44"/>
    <mergeCell ref="D42:D44"/>
    <mergeCell ref="E42:E44"/>
    <mergeCell ref="A45:A46"/>
    <mergeCell ref="B45:B46"/>
    <mergeCell ref="A47:A48"/>
    <mergeCell ref="B47:B48"/>
    <mergeCell ref="B35:B41"/>
    <mergeCell ref="B54:B57"/>
    <mergeCell ref="W33:W41"/>
    <mergeCell ref="W19:W25"/>
    <mergeCell ref="D54:D57"/>
    <mergeCell ref="E54:E57"/>
    <mergeCell ref="V54:V57"/>
    <mergeCell ref="W54:W57"/>
    <mergeCell ref="A28:A29"/>
    <mergeCell ref="B28:B29"/>
    <mergeCell ref="U28:U29"/>
    <mergeCell ref="Q19:Q25"/>
    <mergeCell ref="R19:R25"/>
    <mergeCell ref="S19:S25"/>
    <mergeCell ref="T19:T25"/>
    <mergeCell ref="U19:U25"/>
    <mergeCell ref="V19:V25"/>
    <mergeCell ref="A19:A25"/>
    <mergeCell ref="B19:B25"/>
    <mergeCell ref="C19:C24"/>
    <mergeCell ref="D19:D25"/>
    <mergeCell ref="E19:E25"/>
    <mergeCell ref="P19:P25"/>
    <mergeCell ref="C47:C48"/>
    <mergeCell ref="A42:A44"/>
  </mergeCells>
  <hyperlinks>
    <hyperlink ref="X49" r:id="rId1"/>
    <hyperlink ref="X27" r:id="rId2"/>
    <hyperlink ref="X60" r:id="rId3"/>
    <hyperlink ref="X33" r:id="rId4"/>
    <hyperlink ref="X6" r:id="rId5"/>
    <hyperlink ref="X7" r:id="rId6"/>
    <hyperlink ref="X11" r:id="rId7" display="mailto:zsp2_hipolit@2com.pl"/>
    <hyperlink ref="X59" r:id="rId8"/>
    <hyperlink ref="X52" r:id="rId9"/>
    <hyperlink ref="X48" r:id="rId10"/>
    <hyperlink ref="X47" r:id="rId11"/>
    <hyperlink ref="X4" r:id="rId12" display="mailto:pzpow@op.pl"/>
    <hyperlink ref="X19" r:id="rId13"/>
    <hyperlink ref="X26" r:id="rId14" display="mailto:dpswejherowo@gmail.com"/>
    <hyperlink ref="X8" r:id="rId15"/>
    <hyperlink ref="X17" r:id="rId16"/>
    <hyperlink ref="X28" r:id="rId17"/>
    <hyperlink ref="X42" r:id="rId18" display="mailto:pupwejherowo@gmail.com"/>
    <hyperlink ref="X43" r:id="rId19" display="mailto:sekretariat@pupwejherowo.pl"/>
    <hyperlink ref="X44" r:id="rId20"/>
    <hyperlink ref="X14" r:id="rId21"/>
    <hyperlink ref="X30" r:id="rId22"/>
    <hyperlink ref="X31" r:id="rId23"/>
    <hyperlink ref="X53" r:id="rId24"/>
    <hyperlink ref="X50" r:id="rId25"/>
    <hyperlink ref="X51" r:id="rId26"/>
  </hyperlinks>
  <pageMargins left="0.39370078740157483" right="0.19685039370078741" top="0.33541666666666664" bottom="0.47244094488188981" header="0.14583333333333334" footer="0.31496062992125984"/>
  <pageSetup paperSize="9" scale="30" orientation="portrait" verticalDpi="0" r:id="rId27"/>
  <headerFooter>
    <oddHeader xml:space="preserve">&amp;COPIS PRZEDMIOTU ZAMÓWIENIA 
&amp;8Dostawa energii elektrycznej i świadczenie usług dystrybucji energii elektrycznej&amp;11
ZP.272.2.2018 RZP 302&amp;RZałącznik nr 1
 </oddHeader>
  </headerFooter>
  <legacyDrawing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topLeftCell="A52" zoomScaleNormal="100" zoomScalePageLayoutView="70" workbookViewId="0">
      <selection activeCell="B55" sqref="B55:B58"/>
    </sheetView>
  </sheetViews>
  <sheetFormatPr defaultRowHeight="15"/>
  <cols>
    <col min="1" max="1" width="4.140625" customWidth="1"/>
    <col min="2" max="2" width="25.28515625" customWidth="1"/>
    <col min="3" max="3" width="15.7109375" customWidth="1"/>
    <col min="4" max="4" width="17" customWidth="1"/>
    <col min="5" max="5" width="17.28515625" customWidth="1"/>
    <col min="6" max="7" width="7" customWidth="1"/>
    <col min="8" max="8" width="6.140625" customWidth="1"/>
    <col min="9" max="9" width="10.28515625" customWidth="1"/>
    <col min="10" max="10" width="6.28515625" customWidth="1"/>
    <col min="11" max="11" width="10" customWidth="1"/>
    <col min="12" max="12" width="11.5703125" customWidth="1"/>
    <col min="14" max="14" width="11.42578125" customWidth="1"/>
    <col min="28" max="28" width="20" customWidth="1"/>
  </cols>
  <sheetData>
    <row r="1" spans="1:28" ht="90" customHeight="1">
      <c r="A1" s="5" t="s">
        <v>0</v>
      </c>
      <c r="B1" s="6" t="s">
        <v>1</v>
      </c>
      <c r="C1" s="7" t="s">
        <v>2</v>
      </c>
      <c r="D1" s="395" t="s">
        <v>3</v>
      </c>
      <c r="E1" s="395" t="s">
        <v>4</v>
      </c>
      <c r="F1" s="395" t="s">
        <v>382</v>
      </c>
      <c r="G1" s="395" t="s">
        <v>383</v>
      </c>
      <c r="H1" s="395" t="s">
        <v>7</v>
      </c>
      <c r="I1" s="399" t="s">
        <v>326</v>
      </c>
      <c r="J1" s="395" t="s">
        <v>381</v>
      </c>
      <c r="K1" s="8" t="s">
        <v>385</v>
      </c>
      <c r="L1" s="223" t="s">
        <v>386</v>
      </c>
      <c r="M1" s="397" t="s">
        <v>372</v>
      </c>
      <c r="N1" s="398"/>
      <c r="O1" s="219" t="s">
        <v>366</v>
      </c>
      <c r="P1" s="406" t="s">
        <v>364</v>
      </c>
      <c r="Q1" s="407"/>
      <c r="R1" s="408"/>
      <c r="S1" s="409" t="s">
        <v>348</v>
      </c>
      <c r="T1" s="410"/>
      <c r="U1" s="411" t="s">
        <v>347</v>
      </c>
      <c r="V1" s="412"/>
      <c r="W1" s="413" t="s">
        <v>357</v>
      </c>
      <c r="X1" s="414"/>
      <c r="Y1" s="401" t="s">
        <v>370</v>
      </c>
      <c r="Z1" s="402"/>
      <c r="AA1" s="403"/>
      <c r="AB1" s="404" t="s">
        <v>379</v>
      </c>
    </row>
    <row r="2" spans="1:28">
      <c r="A2" s="9"/>
      <c r="B2" s="220" t="s">
        <v>12</v>
      </c>
      <c r="C2" s="221"/>
      <c r="D2" s="396"/>
      <c r="E2" s="396"/>
      <c r="F2" s="396"/>
      <c r="G2" s="396"/>
      <c r="H2" s="396"/>
      <c r="I2" s="400"/>
      <c r="J2" s="396"/>
      <c r="K2" s="4" t="s">
        <v>349</v>
      </c>
      <c r="L2" s="4" t="s">
        <v>349</v>
      </c>
      <c r="M2" s="229" t="s">
        <v>371</v>
      </c>
      <c r="N2" s="229" t="s">
        <v>365</v>
      </c>
      <c r="O2" s="222" t="s">
        <v>361</v>
      </c>
      <c r="P2" s="218" t="s">
        <v>373</v>
      </c>
      <c r="Q2" s="218" t="s">
        <v>363</v>
      </c>
      <c r="R2" s="218" t="s">
        <v>365</v>
      </c>
      <c r="S2" s="225" t="s">
        <v>361</v>
      </c>
      <c r="T2" s="224" t="s">
        <v>365</v>
      </c>
      <c r="U2" s="241" t="s">
        <v>371</v>
      </c>
      <c r="V2" s="241" t="s">
        <v>365</v>
      </c>
      <c r="W2" s="255" t="s">
        <v>361</v>
      </c>
      <c r="X2" s="255" t="s">
        <v>365</v>
      </c>
      <c r="Y2" s="227" t="s">
        <v>376</v>
      </c>
      <c r="Z2" s="228" t="s">
        <v>361</v>
      </c>
      <c r="AA2" s="228" t="s">
        <v>362</v>
      </c>
      <c r="AB2" s="405"/>
    </row>
    <row r="3" spans="1:28">
      <c r="A3" s="215"/>
      <c r="B3" s="216"/>
      <c r="C3" s="217"/>
      <c r="D3" s="276"/>
      <c r="E3" s="276"/>
      <c r="F3" s="276" t="s">
        <v>358</v>
      </c>
      <c r="G3" s="276" t="s">
        <v>358</v>
      </c>
      <c r="H3" s="276"/>
      <c r="I3" s="277" t="s">
        <v>349</v>
      </c>
      <c r="J3" s="276" t="s">
        <v>380</v>
      </c>
      <c r="K3" s="10" t="s">
        <v>13</v>
      </c>
      <c r="L3" s="216" t="s">
        <v>14</v>
      </c>
      <c r="M3" s="232" t="s">
        <v>352</v>
      </c>
      <c r="N3" s="232" t="s">
        <v>359</v>
      </c>
      <c r="O3" s="226" t="s">
        <v>352</v>
      </c>
      <c r="P3" s="285" t="s">
        <v>374</v>
      </c>
      <c r="Q3" s="285" t="s">
        <v>352</v>
      </c>
      <c r="R3" s="231" t="s">
        <v>375</v>
      </c>
      <c r="S3" s="282" t="s">
        <v>352</v>
      </c>
      <c r="T3" s="282" t="s">
        <v>367</v>
      </c>
      <c r="U3" s="283" t="s">
        <v>352</v>
      </c>
      <c r="V3" s="283" t="s">
        <v>368</v>
      </c>
      <c r="W3" s="284" t="s">
        <v>352</v>
      </c>
      <c r="X3" s="242" t="s">
        <v>369</v>
      </c>
      <c r="Y3" s="281" t="s">
        <v>374</v>
      </c>
      <c r="Z3" s="281" t="s">
        <v>352</v>
      </c>
      <c r="AA3" s="281" t="s">
        <v>377</v>
      </c>
      <c r="AB3" s="230" t="s">
        <v>378</v>
      </c>
    </row>
    <row r="4" spans="1:28" ht="27" customHeight="1">
      <c r="A4" s="233">
        <v>1</v>
      </c>
      <c r="B4" s="234">
        <v>2</v>
      </c>
      <c r="C4" s="234">
        <v>3</v>
      </c>
      <c r="D4" s="234">
        <v>6</v>
      </c>
      <c r="E4" s="235">
        <v>7</v>
      </c>
      <c r="F4" s="235" t="s">
        <v>15</v>
      </c>
      <c r="G4" s="234">
        <v>9</v>
      </c>
      <c r="H4" s="235">
        <v>10</v>
      </c>
      <c r="I4" s="235">
        <v>11</v>
      </c>
      <c r="J4" s="236" t="s">
        <v>17</v>
      </c>
      <c r="K4" s="236" t="s">
        <v>187</v>
      </c>
      <c r="L4" s="237" t="s">
        <v>188</v>
      </c>
      <c r="M4" s="232">
        <v>16</v>
      </c>
      <c r="N4" s="243" t="s">
        <v>360</v>
      </c>
      <c r="O4" s="239">
        <v>18</v>
      </c>
      <c r="P4" s="231">
        <v>19</v>
      </c>
      <c r="Q4" s="231">
        <v>20</v>
      </c>
      <c r="R4" s="231">
        <v>21</v>
      </c>
      <c r="S4" s="240">
        <v>22</v>
      </c>
      <c r="T4" s="240">
        <v>23</v>
      </c>
      <c r="U4" s="238">
        <v>24</v>
      </c>
      <c r="V4" s="238">
        <v>25</v>
      </c>
      <c r="W4" s="242">
        <v>26</v>
      </c>
      <c r="X4" s="242">
        <v>27</v>
      </c>
      <c r="Y4" s="281">
        <v>28</v>
      </c>
      <c r="Z4" s="281">
        <v>29</v>
      </c>
      <c r="AA4" s="281">
        <v>30</v>
      </c>
      <c r="AB4" s="230">
        <v>31</v>
      </c>
    </row>
    <row r="5" spans="1:28" ht="38.25">
      <c r="A5" s="266">
        <v>1</v>
      </c>
      <c r="B5" s="269" t="s">
        <v>18</v>
      </c>
      <c r="C5" s="269" t="s">
        <v>19</v>
      </c>
      <c r="D5" s="259">
        <v>3946864</v>
      </c>
      <c r="E5" s="259" t="s">
        <v>20</v>
      </c>
      <c r="F5" s="259">
        <v>28</v>
      </c>
      <c r="G5" s="259">
        <v>28</v>
      </c>
      <c r="H5" s="259" t="s">
        <v>21</v>
      </c>
      <c r="I5" s="31">
        <v>12566</v>
      </c>
      <c r="J5" s="33">
        <v>18</v>
      </c>
      <c r="K5" s="28">
        <v>1047.1666666666667</v>
      </c>
      <c r="L5" s="28">
        <v>18849</v>
      </c>
      <c r="M5" s="249"/>
      <c r="N5" s="249"/>
      <c r="O5" s="250"/>
      <c r="P5" s="247">
        <f>F5*J5</f>
        <v>504</v>
      </c>
      <c r="Q5" s="247"/>
      <c r="R5" s="247"/>
      <c r="S5" s="251"/>
      <c r="T5" s="251"/>
      <c r="U5" s="252"/>
      <c r="V5" s="252"/>
      <c r="W5" s="256"/>
      <c r="X5" s="256"/>
      <c r="Y5" s="253">
        <f>F5*J5</f>
        <v>504</v>
      </c>
      <c r="Z5" s="253"/>
      <c r="AA5" s="253"/>
      <c r="AB5" s="244"/>
    </row>
    <row r="6" spans="1:28" ht="26.25">
      <c r="A6" s="34">
        <v>2</v>
      </c>
      <c r="B6" s="35" t="s">
        <v>331</v>
      </c>
      <c r="C6" s="35" t="s">
        <v>22</v>
      </c>
      <c r="D6" s="36" t="s">
        <v>23</v>
      </c>
      <c r="E6" s="36" t="s">
        <v>24</v>
      </c>
      <c r="F6" s="36">
        <v>33.5</v>
      </c>
      <c r="G6" s="36">
        <v>33.5</v>
      </c>
      <c r="H6" s="36" t="s">
        <v>25</v>
      </c>
      <c r="I6" s="37">
        <v>36000</v>
      </c>
      <c r="J6" s="38">
        <v>18</v>
      </c>
      <c r="K6" s="28">
        <v>3000</v>
      </c>
      <c r="L6" s="28">
        <v>54000</v>
      </c>
      <c r="M6" s="249"/>
      <c r="N6" s="249"/>
      <c r="O6" s="250"/>
      <c r="P6" s="247">
        <f t="shared" ref="P6:P61" si="0">F6*J6</f>
        <v>603</v>
      </c>
      <c r="Q6" s="247"/>
      <c r="R6" s="247"/>
      <c r="S6" s="251"/>
      <c r="T6" s="251"/>
      <c r="U6" s="252"/>
      <c r="V6" s="252"/>
      <c r="W6" s="256"/>
      <c r="X6" s="256"/>
      <c r="Y6" s="253">
        <f t="shared" ref="Y6:Y61" si="1">F6*J6</f>
        <v>603</v>
      </c>
      <c r="Z6" s="253"/>
      <c r="AA6" s="253"/>
      <c r="AB6" s="244"/>
    </row>
    <row r="7" spans="1:28" ht="26.25" customHeight="1">
      <c r="A7" s="386">
        <v>3</v>
      </c>
      <c r="B7" s="389" t="s">
        <v>387</v>
      </c>
      <c r="C7" s="389" t="s">
        <v>26</v>
      </c>
      <c r="D7" s="40">
        <v>7905874</v>
      </c>
      <c r="E7" s="273" t="s">
        <v>27</v>
      </c>
      <c r="F7" s="273">
        <v>38</v>
      </c>
      <c r="G7" s="273">
        <v>38</v>
      </c>
      <c r="H7" s="273" t="s">
        <v>25</v>
      </c>
      <c r="I7" s="31">
        <v>63511.5</v>
      </c>
      <c r="J7" s="33">
        <v>18</v>
      </c>
      <c r="K7" s="28">
        <f t="shared" ref="K7:K14" si="2">I7/12</f>
        <v>5292.625</v>
      </c>
      <c r="L7" s="28">
        <f t="shared" ref="L7:L11" si="3">K7*J7</f>
        <v>95267.25</v>
      </c>
      <c r="M7" s="249"/>
      <c r="N7" s="249"/>
      <c r="O7" s="250"/>
      <c r="P7" s="247">
        <f t="shared" si="0"/>
        <v>684</v>
      </c>
      <c r="Q7" s="247"/>
      <c r="R7" s="247"/>
      <c r="S7" s="251"/>
      <c r="T7" s="251"/>
      <c r="U7" s="252"/>
      <c r="V7" s="252"/>
      <c r="W7" s="256"/>
      <c r="X7" s="256"/>
      <c r="Y7" s="253">
        <f t="shared" si="1"/>
        <v>684</v>
      </c>
      <c r="Z7" s="253"/>
      <c r="AA7" s="253"/>
      <c r="AB7" s="244"/>
    </row>
    <row r="8" spans="1:28" ht="26.25">
      <c r="A8" s="388"/>
      <c r="B8" s="391"/>
      <c r="C8" s="391"/>
      <c r="D8" s="26" t="s">
        <v>28</v>
      </c>
      <c r="E8" s="273" t="s">
        <v>29</v>
      </c>
      <c r="F8" s="273">
        <v>40</v>
      </c>
      <c r="G8" s="273">
        <v>40</v>
      </c>
      <c r="H8" s="273" t="s">
        <v>30</v>
      </c>
      <c r="I8" s="41">
        <v>28140</v>
      </c>
      <c r="J8" s="33">
        <v>18</v>
      </c>
      <c r="K8" s="28">
        <f t="shared" si="2"/>
        <v>2345</v>
      </c>
      <c r="L8" s="28">
        <f t="shared" si="3"/>
        <v>42210</v>
      </c>
      <c r="M8" s="249"/>
      <c r="N8" s="249"/>
      <c r="O8" s="250"/>
      <c r="P8" s="247">
        <f t="shared" si="0"/>
        <v>720</v>
      </c>
      <c r="Q8" s="247"/>
      <c r="R8" s="247"/>
      <c r="S8" s="251"/>
      <c r="T8" s="251"/>
      <c r="U8" s="252"/>
      <c r="V8" s="252"/>
      <c r="W8" s="256"/>
      <c r="X8" s="256"/>
      <c r="Y8" s="253">
        <f t="shared" si="1"/>
        <v>720</v>
      </c>
      <c r="Z8" s="253"/>
      <c r="AA8" s="253"/>
      <c r="AB8" s="244"/>
    </row>
    <row r="9" spans="1:28" ht="26.25" customHeight="1">
      <c r="A9" s="386">
        <v>4</v>
      </c>
      <c r="B9" s="389" t="s">
        <v>338</v>
      </c>
      <c r="C9" s="392" t="s">
        <v>31</v>
      </c>
      <c r="D9" s="273">
        <v>3364919</v>
      </c>
      <c r="E9" s="273" t="s">
        <v>32</v>
      </c>
      <c r="F9" s="271">
        <v>25</v>
      </c>
      <c r="G9" s="271">
        <v>25</v>
      </c>
      <c r="H9" s="271" t="s">
        <v>25</v>
      </c>
      <c r="I9" s="31">
        <v>79946</v>
      </c>
      <c r="J9" s="33">
        <v>18</v>
      </c>
      <c r="K9" s="28">
        <f t="shared" si="2"/>
        <v>6662.166666666667</v>
      </c>
      <c r="L9" s="28">
        <f t="shared" si="3"/>
        <v>119919</v>
      </c>
      <c r="M9" s="249"/>
      <c r="N9" s="249"/>
      <c r="O9" s="250"/>
      <c r="P9" s="247">
        <f t="shared" si="0"/>
        <v>450</v>
      </c>
      <c r="Q9" s="247"/>
      <c r="R9" s="247"/>
      <c r="S9" s="251"/>
      <c r="T9" s="251"/>
      <c r="U9" s="252"/>
      <c r="V9" s="252"/>
      <c r="W9" s="256"/>
      <c r="X9" s="256"/>
      <c r="Y9" s="253">
        <f t="shared" si="1"/>
        <v>450</v>
      </c>
      <c r="Z9" s="253"/>
      <c r="AA9" s="253"/>
      <c r="AB9" s="244"/>
    </row>
    <row r="10" spans="1:28" ht="26.25" customHeight="1">
      <c r="A10" s="387"/>
      <c r="B10" s="390"/>
      <c r="C10" s="393"/>
      <c r="D10" s="273">
        <v>70164440</v>
      </c>
      <c r="E10" s="273" t="s">
        <v>33</v>
      </c>
      <c r="F10" s="271">
        <v>30.5</v>
      </c>
      <c r="G10" s="271">
        <v>30.5</v>
      </c>
      <c r="H10" s="271" t="s">
        <v>25</v>
      </c>
      <c r="I10" s="31">
        <v>10135</v>
      </c>
      <c r="J10" s="33">
        <v>18</v>
      </c>
      <c r="K10" s="28">
        <f t="shared" si="2"/>
        <v>844.58333333333337</v>
      </c>
      <c r="L10" s="28">
        <f t="shared" si="3"/>
        <v>15202.5</v>
      </c>
      <c r="M10" s="249"/>
      <c r="N10" s="249"/>
      <c r="O10" s="250"/>
      <c r="P10" s="247">
        <f t="shared" si="0"/>
        <v>549</v>
      </c>
      <c r="Q10" s="247"/>
      <c r="R10" s="247"/>
      <c r="S10" s="251"/>
      <c r="T10" s="251"/>
      <c r="U10" s="252"/>
      <c r="V10" s="252"/>
      <c r="W10" s="256"/>
      <c r="X10" s="256"/>
      <c r="Y10" s="253">
        <f t="shared" si="1"/>
        <v>549</v>
      </c>
      <c r="Z10" s="253"/>
      <c r="AA10" s="253"/>
      <c r="AB10" s="244"/>
    </row>
    <row r="11" spans="1:28" ht="26.25">
      <c r="A11" s="388"/>
      <c r="B11" s="391"/>
      <c r="C11" s="394"/>
      <c r="D11" s="273">
        <v>21330076</v>
      </c>
      <c r="E11" s="278" t="s">
        <v>34</v>
      </c>
      <c r="F11" s="271">
        <v>33</v>
      </c>
      <c r="G11" s="271">
        <v>33</v>
      </c>
      <c r="H11" s="271" t="s">
        <v>25</v>
      </c>
      <c r="I11" s="31">
        <v>5585</v>
      </c>
      <c r="J11" s="33">
        <v>18</v>
      </c>
      <c r="K11" s="28">
        <f t="shared" si="2"/>
        <v>465.41666666666669</v>
      </c>
      <c r="L11" s="28">
        <f t="shared" si="3"/>
        <v>8377.5</v>
      </c>
      <c r="M11" s="249"/>
      <c r="N11" s="249"/>
      <c r="O11" s="250"/>
      <c r="P11" s="247">
        <f t="shared" si="0"/>
        <v>594</v>
      </c>
      <c r="Q11" s="247"/>
      <c r="R11" s="247"/>
      <c r="S11" s="251"/>
      <c r="T11" s="251"/>
      <c r="U11" s="252"/>
      <c r="V11" s="252"/>
      <c r="W11" s="256"/>
      <c r="X11" s="256"/>
      <c r="Y11" s="253">
        <f t="shared" si="1"/>
        <v>594</v>
      </c>
      <c r="Z11" s="253"/>
      <c r="AA11" s="253"/>
      <c r="AB11" s="244"/>
    </row>
    <row r="12" spans="1:28" ht="25.5" customHeight="1">
      <c r="A12" s="415">
        <v>5</v>
      </c>
      <c r="B12" s="417" t="s">
        <v>332</v>
      </c>
      <c r="C12" s="420" t="s">
        <v>35</v>
      </c>
      <c r="D12" s="259" t="s">
        <v>36</v>
      </c>
      <c r="E12" s="259" t="s">
        <v>37</v>
      </c>
      <c r="F12" s="268">
        <v>3</v>
      </c>
      <c r="G12" s="268">
        <v>6.1</v>
      </c>
      <c r="H12" s="259" t="s">
        <v>21</v>
      </c>
      <c r="I12" s="46">
        <v>3100</v>
      </c>
      <c r="J12" s="33">
        <v>18</v>
      </c>
      <c r="K12" s="28">
        <f t="shared" si="2"/>
        <v>258.33333333333331</v>
      </c>
      <c r="L12" s="28">
        <f>K12*J12</f>
        <v>4650</v>
      </c>
      <c r="M12" s="249"/>
      <c r="N12" s="249"/>
      <c r="O12" s="250"/>
      <c r="P12" s="247">
        <f t="shared" si="0"/>
        <v>54</v>
      </c>
      <c r="Q12" s="247"/>
      <c r="R12" s="247"/>
      <c r="S12" s="251"/>
      <c r="T12" s="251"/>
      <c r="U12" s="252"/>
      <c r="V12" s="252"/>
      <c r="W12" s="256"/>
      <c r="X12" s="256"/>
      <c r="Y12" s="253">
        <f t="shared" si="1"/>
        <v>54</v>
      </c>
      <c r="Z12" s="253"/>
      <c r="AA12" s="253"/>
      <c r="AB12" s="244"/>
    </row>
    <row r="13" spans="1:28" ht="25.5">
      <c r="A13" s="292"/>
      <c r="B13" s="418"/>
      <c r="C13" s="287"/>
      <c r="D13" s="259" t="s">
        <v>38</v>
      </c>
      <c r="E13" s="259" t="s">
        <v>39</v>
      </c>
      <c r="F13" s="268">
        <v>20</v>
      </c>
      <c r="G13" s="268">
        <v>39</v>
      </c>
      <c r="H13" s="259" t="s">
        <v>21</v>
      </c>
      <c r="I13" s="46">
        <v>40680</v>
      </c>
      <c r="J13" s="33">
        <v>18</v>
      </c>
      <c r="K13" s="28">
        <f t="shared" si="2"/>
        <v>3390</v>
      </c>
      <c r="L13" s="28">
        <f t="shared" ref="L13:L14" si="4">K13*J13</f>
        <v>61020</v>
      </c>
      <c r="M13" s="249"/>
      <c r="N13" s="249"/>
      <c r="O13" s="250"/>
      <c r="P13" s="247">
        <f t="shared" si="0"/>
        <v>360</v>
      </c>
      <c r="Q13" s="247"/>
      <c r="R13" s="247"/>
      <c r="S13" s="251"/>
      <c r="T13" s="251"/>
      <c r="U13" s="252"/>
      <c r="V13" s="252"/>
      <c r="W13" s="256"/>
      <c r="X13" s="256"/>
      <c r="Y13" s="253">
        <f t="shared" si="1"/>
        <v>360</v>
      </c>
      <c r="Z13" s="253"/>
      <c r="AA13" s="253"/>
      <c r="AB13" s="244"/>
    </row>
    <row r="14" spans="1:28" ht="25.5">
      <c r="A14" s="416"/>
      <c r="B14" s="419"/>
      <c r="C14" s="421"/>
      <c r="D14" s="259" t="s">
        <v>40</v>
      </c>
      <c r="E14" s="259" t="s">
        <v>41</v>
      </c>
      <c r="F14" s="268">
        <v>33</v>
      </c>
      <c r="G14" s="268">
        <v>33</v>
      </c>
      <c r="H14" s="259" t="s">
        <v>21</v>
      </c>
      <c r="I14" s="46">
        <v>59408</v>
      </c>
      <c r="J14" s="33">
        <v>18</v>
      </c>
      <c r="K14" s="28">
        <f t="shared" si="2"/>
        <v>4950.666666666667</v>
      </c>
      <c r="L14" s="28">
        <f t="shared" si="4"/>
        <v>89112</v>
      </c>
      <c r="M14" s="249"/>
      <c r="N14" s="249"/>
      <c r="O14" s="250"/>
      <c r="P14" s="247">
        <f t="shared" si="0"/>
        <v>594</v>
      </c>
      <c r="Q14" s="247"/>
      <c r="R14" s="247"/>
      <c r="S14" s="251"/>
      <c r="T14" s="251"/>
      <c r="U14" s="252"/>
      <c r="V14" s="252"/>
      <c r="W14" s="256"/>
      <c r="X14" s="256"/>
      <c r="Y14" s="253">
        <f t="shared" si="1"/>
        <v>594</v>
      </c>
      <c r="Z14" s="253"/>
      <c r="AA14" s="253"/>
      <c r="AB14" s="244"/>
    </row>
    <row r="15" spans="1:28" ht="26.25" customHeight="1">
      <c r="A15" s="386">
        <v>6</v>
      </c>
      <c r="B15" s="389" t="s">
        <v>388</v>
      </c>
      <c r="C15" s="389" t="s">
        <v>42</v>
      </c>
      <c r="D15" s="47">
        <v>3236680</v>
      </c>
      <c r="E15" s="274" t="s">
        <v>43</v>
      </c>
      <c r="F15" s="260">
        <v>41</v>
      </c>
      <c r="G15" s="260">
        <v>41</v>
      </c>
      <c r="H15" s="259" t="s">
        <v>21</v>
      </c>
      <c r="I15" s="50">
        <v>48540</v>
      </c>
      <c r="J15" s="51">
        <v>18</v>
      </c>
      <c r="K15" s="52">
        <v>4045</v>
      </c>
      <c r="L15" s="52">
        <v>72810</v>
      </c>
      <c r="M15" s="249"/>
      <c r="N15" s="249"/>
      <c r="O15" s="250"/>
      <c r="P15" s="247">
        <f t="shared" si="0"/>
        <v>738</v>
      </c>
      <c r="Q15" s="247"/>
      <c r="R15" s="247"/>
      <c r="S15" s="251"/>
      <c r="T15" s="251"/>
      <c r="U15" s="252"/>
      <c r="V15" s="252"/>
      <c r="W15" s="256"/>
      <c r="X15" s="256"/>
      <c r="Y15" s="253">
        <f t="shared" si="1"/>
        <v>738</v>
      </c>
      <c r="Z15" s="253"/>
      <c r="AA15" s="253"/>
      <c r="AB15" s="244"/>
    </row>
    <row r="16" spans="1:28" ht="26.25">
      <c r="A16" s="388"/>
      <c r="B16" s="391"/>
      <c r="C16" s="391"/>
      <c r="D16" s="53" t="s">
        <v>44</v>
      </c>
      <c r="E16" s="274" t="s">
        <v>45</v>
      </c>
      <c r="F16" s="260">
        <v>40</v>
      </c>
      <c r="G16" s="260">
        <v>40</v>
      </c>
      <c r="H16" s="259" t="s">
        <v>21</v>
      </c>
      <c r="I16" s="50">
        <v>67848</v>
      </c>
      <c r="J16" s="51">
        <v>18</v>
      </c>
      <c r="K16" s="52">
        <v>5654</v>
      </c>
      <c r="L16" s="52">
        <v>101772</v>
      </c>
      <c r="M16" s="249"/>
      <c r="N16" s="249"/>
      <c r="O16" s="250"/>
      <c r="P16" s="247">
        <f t="shared" si="0"/>
        <v>720</v>
      </c>
      <c r="Q16" s="247"/>
      <c r="R16" s="247"/>
      <c r="S16" s="251"/>
      <c r="T16" s="251"/>
      <c r="U16" s="252"/>
      <c r="V16" s="252"/>
      <c r="W16" s="256"/>
      <c r="X16" s="256"/>
      <c r="Y16" s="253">
        <f t="shared" si="1"/>
        <v>720</v>
      </c>
      <c r="Z16" s="253"/>
      <c r="AA16" s="253"/>
      <c r="AB16" s="244"/>
    </row>
    <row r="17" spans="1:28" ht="39">
      <c r="A17" s="271">
        <v>7</v>
      </c>
      <c r="B17" s="272" t="s">
        <v>46</v>
      </c>
      <c r="C17" s="272" t="s">
        <v>47</v>
      </c>
      <c r="D17" s="273">
        <v>70221536</v>
      </c>
      <c r="E17" s="273" t="s">
        <v>48</v>
      </c>
      <c r="F17" s="55">
        <v>25.5</v>
      </c>
      <c r="G17" s="55">
        <v>25.5</v>
      </c>
      <c r="H17" s="271" t="s">
        <v>350</v>
      </c>
      <c r="I17" s="31">
        <v>53500</v>
      </c>
      <c r="J17" s="33">
        <v>18</v>
      </c>
      <c r="K17" s="28">
        <v>4458.33</v>
      </c>
      <c r="L17" s="28">
        <v>80250</v>
      </c>
      <c r="M17" s="249"/>
      <c r="N17" s="249"/>
      <c r="O17" s="250"/>
      <c r="P17" s="247">
        <f t="shared" si="0"/>
        <v>459</v>
      </c>
      <c r="Q17" s="247"/>
      <c r="R17" s="247"/>
      <c r="S17" s="251"/>
      <c r="T17" s="251"/>
      <c r="U17" s="252"/>
      <c r="V17" s="252"/>
      <c r="W17" s="256"/>
      <c r="X17" s="256"/>
      <c r="Y17" s="253">
        <f t="shared" si="1"/>
        <v>459</v>
      </c>
      <c r="Z17" s="253"/>
      <c r="AA17" s="253"/>
      <c r="AB17" s="244"/>
    </row>
    <row r="18" spans="1:28" ht="24.75" customHeight="1">
      <c r="A18" s="415">
        <v>8</v>
      </c>
      <c r="B18" s="417" t="s">
        <v>339</v>
      </c>
      <c r="C18" s="422" t="s">
        <v>49</v>
      </c>
      <c r="D18" s="259">
        <v>1356818</v>
      </c>
      <c r="E18" s="275" t="s">
        <v>50</v>
      </c>
      <c r="F18" s="268">
        <v>20</v>
      </c>
      <c r="G18" s="268">
        <v>66</v>
      </c>
      <c r="H18" s="268" t="s">
        <v>30</v>
      </c>
      <c r="I18" s="31">
        <v>28493</v>
      </c>
      <c r="J18" s="33">
        <v>18</v>
      </c>
      <c r="K18" s="28">
        <v>2374.42</v>
      </c>
      <c r="L18" s="28">
        <v>30867.46</v>
      </c>
      <c r="M18" s="249"/>
      <c r="N18" s="249"/>
      <c r="O18" s="250"/>
      <c r="P18" s="247">
        <f t="shared" si="0"/>
        <v>360</v>
      </c>
      <c r="Q18" s="247"/>
      <c r="R18" s="247"/>
      <c r="S18" s="251"/>
      <c r="T18" s="251"/>
      <c r="U18" s="252"/>
      <c r="V18" s="252"/>
      <c r="W18" s="256"/>
      <c r="X18" s="256"/>
      <c r="Y18" s="253">
        <f t="shared" si="1"/>
        <v>360</v>
      </c>
      <c r="Z18" s="253"/>
      <c r="AA18" s="253"/>
      <c r="AB18" s="244"/>
    </row>
    <row r="19" spans="1:28" ht="24.75">
      <c r="A19" s="321"/>
      <c r="B19" s="323"/>
      <c r="C19" s="325"/>
      <c r="D19" s="259">
        <v>8594596</v>
      </c>
      <c r="E19" s="275" t="s">
        <v>51</v>
      </c>
      <c r="F19" s="268">
        <v>35</v>
      </c>
      <c r="G19" s="268">
        <v>80</v>
      </c>
      <c r="H19" s="268" t="s">
        <v>25</v>
      </c>
      <c r="I19" s="31">
        <v>78856</v>
      </c>
      <c r="J19" s="33">
        <v>18</v>
      </c>
      <c r="K19" s="28">
        <v>6571.33</v>
      </c>
      <c r="L19" s="28">
        <v>85427.29</v>
      </c>
      <c r="M19" s="249"/>
      <c r="N19" s="249"/>
      <c r="O19" s="250"/>
      <c r="P19" s="247">
        <f t="shared" si="0"/>
        <v>630</v>
      </c>
      <c r="Q19" s="247"/>
      <c r="R19" s="247"/>
      <c r="S19" s="251"/>
      <c r="T19" s="251"/>
      <c r="U19" s="252"/>
      <c r="V19" s="252"/>
      <c r="W19" s="256"/>
      <c r="X19" s="256"/>
      <c r="Y19" s="253">
        <f t="shared" si="1"/>
        <v>630</v>
      </c>
      <c r="Z19" s="253"/>
      <c r="AA19" s="253"/>
      <c r="AB19" s="244"/>
    </row>
    <row r="20" spans="1:28" ht="25.5" customHeight="1">
      <c r="A20" s="423">
        <v>9</v>
      </c>
      <c r="B20" s="426" t="s">
        <v>52</v>
      </c>
      <c r="C20" s="426" t="s">
        <v>53</v>
      </c>
      <c r="D20" s="263">
        <v>11262168</v>
      </c>
      <c r="E20" s="263" t="s">
        <v>54</v>
      </c>
      <c r="F20" s="57">
        <v>6</v>
      </c>
      <c r="G20" s="57">
        <v>6</v>
      </c>
      <c r="H20" s="263" t="s">
        <v>55</v>
      </c>
      <c r="I20" s="58">
        <v>108520</v>
      </c>
      <c r="J20" s="59">
        <v>18</v>
      </c>
      <c r="K20" s="28">
        <f t="shared" ref="K20:K26" si="5">I20/12</f>
        <v>9043.3333333333339</v>
      </c>
      <c r="L20" s="28">
        <f t="shared" ref="L20:L26" si="6">K20*J20</f>
        <v>162780</v>
      </c>
      <c r="M20" s="249"/>
      <c r="N20" s="249"/>
      <c r="O20" s="250"/>
      <c r="P20" s="247">
        <f t="shared" si="0"/>
        <v>108</v>
      </c>
      <c r="Q20" s="247"/>
      <c r="R20" s="247"/>
      <c r="S20" s="251"/>
      <c r="T20" s="251"/>
      <c r="U20" s="252"/>
      <c r="V20" s="252"/>
      <c r="W20" s="256"/>
      <c r="X20" s="256"/>
      <c r="Y20" s="253">
        <f t="shared" si="1"/>
        <v>108</v>
      </c>
      <c r="Z20" s="253"/>
      <c r="AA20" s="253"/>
      <c r="AB20" s="244"/>
    </row>
    <row r="21" spans="1:28" ht="24.75" customHeight="1">
      <c r="A21" s="424"/>
      <c r="B21" s="427"/>
      <c r="C21" s="427"/>
      <c r="D21" s="263">
        <v>53329</v>
      </c>
      <c r="E21" s="263" t="s">
        <v>56</v>
      </c>
      <c r="F21" s="57">
        <v>3</v>
      </c>
      <c r="G21" s="57">
        <v>3</v>
      </c>
      <c r="H21" s="263" t="s">
        <v>25</v>
      </c>
      <c r="I21" s="58">
        <v>17838</v>
      </c>
      <c r="J21" s="59">
        <v>18</v>
      </c>
      <c r="K21" s="28">
        <f t="shared" si="5"/>
        <v>1486.5</v>
      </c>
      <c r="L21" s="28">
        <f t="shared" si="6"/>
        <v>26757</v>
      </c>
      <c r="M21" s="249"/>
      <c r="N21" s="249"/>
      <c r="O21" s="250"/>
      <c r="P21" s="247">
        <f t="shared" si="0"/>
        <v>54</v>
      </c>
      <c r="Q21" s="247"/>
      <c r="R21" s="247"/>
      <c r="S21" s="251"/>
      <c r="T21" s="251"/>
      <c r="U21" s="252"/>
      <c r="V21" s="252"/>
      <c r="W21" s="256"/>
      <c r="X21" s="256"/>
      <c r="Y21" s="253">
        <f t="shared" si="1"/>
        <v>54</v>
      </c>
      <c r="Z21" s="253"/>
      <c r="AA21" s="253"/>
      <c r="AB21" s="244"/>
    </row>
    <row r="22" spans="1:28" ht="25.5">
      <c r="A22" s="424"/>
      <c r="B22" s="427"/>
      <c r="C22" s="427"/>
      <c r="D22" s="263">
        <v>91248917</v>
      </c>
      <c r="E22" s="263" t="s">
        <v>57</v>
      </c>
      <c r="F22" s="57">
        <v>20</v>
      </c>
      <c r="G22" s="57">
        <v>20</v>
      </c>
      <c r="H22" s="263" t="s">
        <v>25</v>
      </c>
      <c r="I22" s="58">
        <v>5617</v>
      </c>
      <c r="J22" s="59">
        <v>18</v>
      </c>
      <c r="K22" s="28">
        <f t="shared" si="5"/>
        <v>468.08333333333331</v>
      </c>
      <c r="L22" s="28">
        <f t="shared" si="6"/>
        <v>8425.5</v>
      </c>
      <c r="M22" s="249"/>
      <c r="N22" s="249"/>
      <c r="O22" s="250"/>
      <c r="P22" s="247">
        <f t="shared" si="0"/>
        <v>360</v>
      </c>
      <c r="Q22" s="247"/>
      <c r="R22" s="247"/>
      <c r="S22" s="251"/>
      <c r="T22" s="251"/>
      <c r="U22" s="252"/>
      <c r="V22" s="252"/>
      <c r="W22" s="256"/>
      <c r="X22" s="256"/>
      <c r="Y22" s="253">
        <f t="shared" si="1"/>
        <v>360</v>
      </c>
      <c r="Z22" s="253"/>
      <c r="AA22" s="253"/>
      <c r="AB22" s="244"/>
    </row>
    <row r="23" spans="1:28" ht="25.5" customHeight="1">
      <c r="A23" s="424"/>
      <c r="B23" s="427"/>
      <c r="C23" s="427"/>
      <c r="D23" s="263">
        <v>73098</v>
      </c>
      <c r="E23" s="263" t="s">
        <v>58</v>
      </c>
      <c r="F23" s="57">
        <v>15</v>
      </c>
      <c r="G23" s="57">
        <v>15</v>
      </c>
      <c r="H23" s="263" t="s">
        <v>25</v>
      </c>
      <c r="I23" s="58">
        <v>1183</v>
      </c>
      <c r="J23" s="59">
        <v>18</v>
      </c>
      <c r="K23" s="28">
        <f t="shared" si="5"/>
        <v>98.583333333333329</v>
      </c>
      <c r="L23" s="28">
        <f t="shared" si="6"/>
        <v>1774.5</v>
      </c>
      <c r="M23" s="249"/>
      <c r="N23" s="249"/>
      <c r="O23" s="250"/>
      <c r="P23" s="247">
        <f t="shared" si="0"/>
        <v>270</v>
      </c>
      <c r="Q23" s="247"/>
      <c r="R23" s="247"/>
      <c r="S23" s="251"/>
      <c r="T23" s="251"/>
      <c r="U23" s="252"/>
      <c r="V23" s="252"/>
      <c r="W23" s="256"/>
      <c r="X23" s="256"/>
      <c r="Y23" s="253">
        <f t="shared" si="1"/>
        <v>270</v>
      </c>
      <c r="Z23" s="253"/>
      <c r="AA23" s="253"/>
      <c r="AB23" s="244"/>
    </row>
    <row r="24" spans="1:28" ht="25.5">
      <c r="A24" s="424"/>
      <c r="B24" s="427"/>
      <c r="C24" s="427"/>
      <c r="D24" s="263">
        <v>70163909</v>
      </c>
      <c r="E24" s="263" t="s">
        <v>59</v>
      </c>
      <c r="F24" s="57">
        <v>12.5</v>
      </c>
      <c r="G24" s="57">
        <v>12.5</v>
      </c>
      <c r="H24" s="263" t="s">
        <v>25</v>
      </c>
      <c r="I24" s="58">
        <v>4728</v>
      </c>
      <c r="J24" s="59">
        <v>18</v>
      </c>
      <c r="K24" s="28">
        <f t="shared" si="5"/>
        <v>394</v>
      </c>
      <c r="L24" s="28">
        <f t="shared" si="6"/>
        <v>7092</v>
      </c>
      <c r="M24" s="249"/>
      <c r="N24" s="249"/>
      <c r="O24" s="250"/>
      <c r="P24" s="247">
        <f t="shared" si="0"/>
        <v>225</v>
      </c>
      <c r="Q24" s="247"/>
      <c r="R24" s="247"/>
      <c r="S24" s="251"/>
      <c r="T24" s="251"/>
      <c r="U24" s="252"/>
      <c r="V24" s="252"/>
      <c r="W24" s="256"/>
      <c r="X24" s="256"/>
      <c r="Y24" s="253">
        <f t="shared" si="1"/>
        <v>225</v>
      </c>
      <c r="Z24" s="253"/>
      <c r="AA24" s="253"/>
      <c r="AB24" s="244"/>
    </row>
    <row r="25" spans="1:28" ht="25.5">
      <c r="A25" s="424"/>
      <c r="B25" s="427"/>
      <c r="C25" s="428"/>
      <c r="D25" s="263">
        <v>11946440</v>
      </c>
      <c r="E25" s="263" t="s">
        <v>60</v>
      </c>
      <c r="F25" s="57">
        <v>19.8</v>
      </c>
      <c r="G25" s="57">
        <v>19.8</v>
      </c>
      <c r="H25" s="263" t="s">
        <v>25</v>
      </c>
      <c r="I25" s="58">
        <v>12509</v>
      </c>
      <c r="J25" s="59">
        <v>18</v>
      </c>
      <c r="K25" s="28">
        <f t="shared" si="5"/>
        <v>1042.4166666666667</v>
      </c>
      <c r="L25" s="28">
        <f t="shared" si="6"/>
        <v>18763.5</v>
      </c>
      <c r="M25" s="249"/>
      <c r="N25" s="249"/>
      <c r="O25" s="250"/>
      <c r="P25" s="247">
        <f t="shared" si="0"/>
        <v>356.40000000000003</v>
      </c>
      <c r="Q25" s="247"/>
      <c r="R25" s="247"/>
      <c r="S25" s="251"/>
      <c r="T25" s="251"/>
      <c r="U25" s="252"/>
      <c r="V25" s="252"/>
      <c r="W25" s="256"/>
      <c r="X25" s="256"/>
      <c r="Y25" s="253">
        <f t="shared" si="1"/>
        <v>356.40000000000003</v>
      </c>
      <c r="Z25" s="253"/>
      <c r="AA25" s="253"/>
      <c r="AB25" s="244"/>
    </row>
    <row r="26" spans="1:28" ht="26.25">
      <c r="A26" s="425"/>
      <c r="B26" s="428"/>
      <c r="C26" s="262" t="s">
        <v>61</v>
      </c>
      <c r="D26" s="264">
        <v>323497001</v>
      </c>
      <c r="E26" s="280" t="s">
        <v>62</v>
      </c>
      <c r="F26" s="63">
        <v>20</v>
      </c>
      <c r="G26" s="63">
        <v>20</v>
      </c>
      <c r="H26" s="63" t="s">
        <v>25</v>
      </c>
      <c r="I26" s="58">
        <v>12490</v>
      </c>
      <c r="J26" s="59">
        <v>18</v>
      </c>
      <c r="K26" s="28">
        <f t="shared" si="5"/>
        <v>1040.8333333333333</v>
      </c>
      <c r="L26" s="28">
        <f t="shared" si="6"/>
        <v>18735</v>
      </c>
      <c r="M26" s="249"/>
      <c r="N26" s="249"/>
      <c r="O26" s="250"/>
      <c r="P26" s="247">
        <f t="shared" si="0"/>
        <v>360</v>
      </c>
      <c r="Q26" s="247"/>
      <c r="R26" s="247"/>
      <c r="S26" s="251"/>
      <c r="T26" s="251"/>
      <c r="U26" s="252"/>
      <c r="V26" s="252"/>
      <c r="W26" s="256"/>
      <c r="X26" s="256"/>
      <c r="Y26" s="253">
        <f t="shared" si="1"/>
        <v>360</v>
      </c>
      <c r="Z26" s="253"/>
      <c r="AA26" s="253"/>
      <c r="AB26" s="244"/>
    </row>
    <row r="27" spans="1:28" ht="48">
      <c r="A27" s="64">
        <v>10</v>
      </c>
      <c r="B27" s="65" t="s">
        <v>63</v>
      </c>
      <c r="C27" s="66" t="s">
        <v>64</v>
      </c>
      <c r="D27" s="67">
        <v>1199182</v>
      </c>
      <c r="E27" s="67" t="s">
        <v>65</v>
      </c>
      <c r="F27" s="64">
        <v>40</v>
      </c>
      <c r="G27" s="64">
        <v>40</v>
      </c>
      <c r="H27" s="64" t="s">
        <v>66</v>
      </c>
      <c r="I27" s="68">
        <v>90000</v>
      </c>
      <c r="J27" s="69">
        <v>18</v>
      </c>
      <c r="K27" s="28">
        <v>7500</v>
      </c>
      <c r="L27" s="28">
        <v>135000</v>
      </c>
      <c r="M27" s="249"/>
      <c r="N27" s="249"/>
      <c r="O27" s="250"/>
      <c r="P27" s="247">
        <f t="shared" si="0"/>
        <v>720</v>
      </c>
      <c r="Q27" s="247"/>
      <c r="R27" s="247"/>
      <c r="S27" s="251"/>
      <c r="T27" s="251"/>
      <c r="U27" s="252"/>
      <c r="V27" s="252"/>
      <c r="W27" s="256"/>
      <c r="X27" s="256"/>
      <c r="Y27" s="253">
        <f t="shared" si="1"/>
        <v>720</v>
      </c>
      <c r="Z27" s="253"/>
      <c r="AA27" s="253"/>
      <c r="AB27" s="244"/>
    </row>
    <row r="28" spans="1:28" ht="26.25">
      <c r="A28" s="34">
        <v>11</v>
      </c>
      <c r="B28" s="35" t="s">
        <v>67</v>
      </c>
      <c r="C28" s="35" t="s">
        <v>68</v>
      </c>
      <c r="D28" s="36">
        <v>3218656</v>
      </c>
      <c r="E28" s="36" t="s">
        <v>69</v>
      </c>
      <c r="F28" s="36">
        <v>130</v>
      </c>
      <c r="G28" s="70" t="s">
        <v>70</v>
      </c>
      <c r="H28" s="36" t="s">
        <v>55</v>
      </c>
      <c r="I28" s="71">
        <v>225000</v>
      </c>
      <c r="J28" s="38">
        <v>18</v>
      </c>
      <c r="K28" s="28">
        <f>I28/12</f>
        <v>18750</v>
      </c>
      <c r="L28" s="28">
        <f t="shared" ref="L28:L61" si="7">K28*J28</f>
        <v>337500</v>
      </c>
      <c r="M28" s="249"/>
      <c r="N28" s="249"/>
      <c r="O28" s="250"/>
      <c r="P28" s="247">
        <f t="shared" si="0"/>
        <v>2340</v>
      </c>
      <c r="Q28" s="247"/>
      <c r="R28" s="247"/>
      <c r="S28" s="251"/>
      <c r="T28" s="251"/>
      <c r="U28" s="252"/>
      <c r="V28" s="252"/>
      <c r="W28" s="256"/>
      <c r="X28" s="256"/>
      <c r="Y28" s="253">
        <f t="shared" si="1"/>
        <v>2340</v>
      </c>
      <c r="Z28" s="253"/>
      <c r="AA28" s="253"/>
      <c r="AB28" s="244"/>
    </row>
    <row r="29" spans="1:28" ht="39">
      <c r="A29" s="386">
        <v>12</v>
      </c>
      <c r="B29" s="389" t="s">
        <v>71</v>
      </c>
      <c r="C29" s="261" t="s">
        <v>72</v>
      </c>
      <c r="D29" s="53" t="s">
        <v>73</v>
      </c>
      <c r="E29" s="53" t="s">
        <v>74</v>
      </c>
      <c r="F29" s="260">
        <v>40</v>
      </c>
      <c r="G29" s="53" t="s">
        <v>75</v>
      </c>
      <c r="H29" s="53" t="s">
        <v>25</v>
      </c>
      <c r="I29" s="50">
        <v>40209</v>
      </c>
      <c r="J29" s="51">
        <v>18</v>
      </c>
      <c r="K29" s="52">
        <v>3350.75</v>
      </c>
      <c r="L29" s="52">
        <v>60313.5</v>
      </c>
      <c r="M29" s="249"/>
      <c r="N29" s="249"/>
      <c r="O29" s="250"/>
      <c r="P29" s="247">
        <f t="shared" si="0"/>
        <v>720</v>
      </c>
      <c r="Q29" s="247"/>
      <c r="R29" s="247"/>
      <c r="S29" s="251"/>
      <c r="T29" s="251"/>
      <c r="U29" s="252"/>
      <c r="V29" s="252"/>
      <c r="W29" s="256"/>
      <c r="X29" s="256"/>
      <c r="Y29" s="253">
        <f t="shared" si="1"/>
        <v>720</v>
      </c>
      <c r="Z29" s="253"/>
      <c r="AA29" s="253"/>
      <c r="AB29" s="244"/>
    </row>
    <row r="30" spans="1:28" ht="39">
      <c r="A30" s="429"/>
      <c r="B30" s="430"/>
      <c r="C30" s="261" t="s">
        <v>76</v>
      </c>
      <c r="D30" s="274">
        <v>70734598</v>
      </c>
      <c r="E30" s="53" t="s">
        <v>77</v>
      </c>
      <c r="F30" s="260">
        <v>8</v>
      </c>
      <c r="G30" s="260">
        <v>8</v>
      </c>
      <c r="H30" s="53" t="s">
        <v>25</v>
      </c>
      <c r="I30" s="50">
        <v>2800</v>
      </c>
      <c r="J30" s="51">
        <v>18</v>
      </c>
      <c r="K30" s="52">
        <v>233.33333333333334</v>
      </c>
      <c r="L30" s="52">
        <v>4200</v>
      </c>
      <c r="M30" s="249"/>
      <c r="N30" s="249"/>
      <c r="O30" s="250"/>
      <c r="P30" s="247">
        <f t="shared" si="0"/>
        <v>144</v>
      </c>
      <c r="Q30" s="247"/>
      <c r="R30" s="247"/>
      <c r="S30" s="251"/>
      <c r="T30" s="251"/>
      <c r="U30" s="252"/>
      <c r="V30" s="252"/>
      <c r="W30" s="256"/>
      <c r="X30" s="256"/>
      <c r="Y30" s="253">
        <f t="shared" si="1"/>
        <v>144</v>
      </c>
      <c r="Z30" s="253"/>
      <c r="AA30" s="253"/>
      <c r="AB30" s="244"/>
    </row>
    <row r="31" spans="1:28" ht="38.25">
      <c r="A31" s="73">
        <v>13</v>
      </c>
      <c r="B31" s="74" t="s">
        <v>78</v>
      </c>
      <c r="C31" s="74" t="s">
        <v>79</v>
      </c>
      <c r="D31" s="75">
        <v>1357096</v>
      </c>
      <c r="E31" s="75" t="s">
        <v>80</v>
      </c>
      <c r="F31" s="76">
        <v>90</v>
      </c>
      <c r="G31" s="76">
        <v>111</v>
      </c>
      <c r="H31" s="76" t="s">
        <v>30</v>
      </c>
      <c r="I31" s="77">
        <v>194883</v>
      </c>
      <c r="J31" s="79">
        <v>18</v>
      </c>
      <c r="K31" s="80">
        <v>16240.25</v>
      </c>
      <c r="L31" s="80">
        <v>292324.5</v>
      </c>
      <c r="M31" s="249"/>
      <c r="N31" s="249"/>
      <c r="O31" s="250"/>
      <c r="P31" s="247">
        <f t="shared" si="0"/>
        <v>1620</v>
      </c>
      <c r="Q31" s="247"/>
      <c r="R31" s="247"/>
      <c r="S31" s="251"/>
      <c r="T31" s="251"/>
      <c r="U31" s="252"/>
      <c r="V31" s="252"/>
      <c r="W31" s="256"/>
      <c r="X31" s="256"/>
      <c r="Y31" s="253">
        <f t="shared" si="1"/>
        <v>1620</v>
      </c>
      <c r="Z31" s="253"/>
      <c r="AA31" s="253"/>
      <c r="AB31" s="244"/>
    </row>
    <row r="32" spans="1:28" ht="76.5">
      <c r="A32" s="73" t="s">
        <v>330</v>
      </c>
      <c r="B32" s="74" t="s">
        <v>329</v>
      </c>
      <c r="C32" s="74" t="s">
        <v>117</v>
      </c>
      <c r="D32" s="78" t="s">
        <v>351</v>
      </c>
      <c r="E32" s="75" t="s">
        <v>345</v>
      </c>
      <c r="F32" s="76">
        <v>12.5</v>
      </c>
      <c r="G32" s="76">
        <v>12.5</v>
      </c>
      <c r="H32" s="76" t="s">
        <v>25</v>
      </c>
      <c r="I32" s="77">
        <v>0</v>
      </c>
      <c r="J32" s="79">
        <v>18</v>
      </c>
      <c r="K32" s="80">
        <v>200</v>
      </c>
      <c r="L32" s="80">
        <v>3600</v>
      </c>
      <c r="M32" s="249"/>
      <c r="N32" s="249"/>
      <c r="O32" s="250"/>
      <c r="P32" s="247">
        <f t="shared" si="0"/>
        <v>225</v>
      </c>
      <c r="Q32" s="247"/>
      <c r="R32" s="247"/>
      <c r="S32" s="251"/>
      <c r="T32" s="251"/>
      <c r="U32" s="252"/>
      <c r="V32" s="252"/>
      <c r="W32" s="256"/>
      <c r="X32" s="256"/>
      <c r="Y32" s="253">
        <f t="shared" si="1"/>
        <v>225</v>
      </c>
      <c r="Z32" s="253"/>
      <c r="AA32" s="253"/>
      <c r="AB32" s="244"/>
    </row>
    <row r="33" spans="1:28" ht="51">
      <c r="A33" s="271">
        <v>14</v>
      </c>
      <c r="B33" s="65" t="s">
        <v>81</v>
      </c>
      <c r="C33" s="65" t="s">
        <v>82</v>
      </c>
      <c r="D33" s="273">
        <v>1355388</v>
      </c>
      <c r="E33" s="273" t="s">
        <v>83</v>
      </c>
      <c r="F33" s="271">
        <v>63</v>
      </c>
      <c r="G33" s="271">
        <v>63</v>
      </c>
      <c r="H33" s="271" t="s">
        <v>30</v>
      </c>
      <c r="I33" s="31">
        <v>45991</v>
      </c>
      <c r="J33" s="33">
        <v>18</v>
      </c>
      <c r="K33" s="28">
        <v>3832.58</v>
      </c>
      <c r="L33" s="28">
        <v>68986.5</v>
      </c>
      <c r="M33" s="249"/>
      <c r="N33" s="249"/>
      <c r="O33" s="250"/>
      <c r="P33" s="247">
        <f t="shared" si="0"/>
        <v>1134</v>
      </c>
      <c r="Q33" s="247"/>
      <c r="R33" s="247"/>
      <c r="S33" s="251"/>
      <c r="T33" s="251"/>
      <c r="U33" s="252"/>
      <c r="V33" s="252"/>
      <c r="W33" s="256"/>
      <c r="X33" s="256"/>
      <c r="Y33" s="253">
        <f t="shared" si="1"/>
        <v>1134</v>
      </c>
      <c r="Z33" s="253"/>
      <c r="AA33" s="253"/>
      <c r="AB33" s="244"/>
    </row>
    <row r="34" spans="1:28" ht="51">
      <c r="A34" s="415">
        <v>15</v>
      </c>
      <c r="B34" s="81" t="s">
        <v>84</v>
      </c>
      <c r="C34" s="81" t="s">
        <v>85</v>
      </c>
      <c r="D34" s="82">
        <v>7268159</v>
      </c>
      <c r="E34" s="83" t="s">
        <v>86</v>
      </c>
      <c r="F34" s="83">
        <v>15</v>
      </c>
      <c r="G34" s="83" t="s">
        <v>88</v>
      </c>
      <c r="H34" s="83" t="s">
        <v>25</v>
      </c>
      <c r="I34" s="84">
        <v>14294</v>
      </c>
      <c r="J34" s="270">
        <v>18</v>
      </c>
      <c r="K34" s="83">
        <f t="shared" ref="K34:K42" si="8">I34/12</f>
        <v>1191.1666666666667</v>
      </c>
      <c r="L34" s="83">
        <f t="shared" si="7"/>
        <v>21441</v>
      </c>
      <c r="M34" s="249"/>
      <c r="N34" s="249"/>
      <c r="O34" s="250"/>
      <c r="P34" s="247">
        <f t="shared" si="0"/>
        <v>270</v>
      </c>
      <c r="Q34" s="247"/>
      <c r="R34" s="247"/>
      <c r="S34" s="251"/>
      <c r="T34" s="251"/>
      <c r="U34" s="252"/>
      <c r="V34" s="252"/>
      <c r="W34" s="256"/>
      <c r="X34" s="256"/>
      <c r="Y34" s="253">
        <f t="shared" si="1"/>
        <v>270</v>
      </c>
      <c r="Z34" s="253"/>
      <c r="AA34" s="253"/>
      <c r="AB34" s="244"/>
    </row>
    <row r="35" spans="1:28" ht="63.75">
      <c r="A35" s="292"/>
      <c r="B35" s="85" t="s">
        <v>89</v>
      </c>
      <c r="C35" s="85" t="s">
        <v>90</v>
      </c>
      <c r="D35" s="82">
        <v>10568563</v>
      </c>
      <c r="E35" s="86" t="s">
        <v>91</v>
      </c>
      <c r="F35" s="86">
        <v>5</v>
      </c>
      <c r="G35" s="86" t="s">
        <v>93</v>
      </c>
      <c r="H35" s="86" t="s">
        <v>25</v>
      </c>
      <c r="I35" s="84">
        <v>9777</v>
      </c>
      <c r="J35" s="270">
        <v>18</v>
      </c>
      <c r="K35" s="83">
        <f t="shared" si="8"/>
        <v>814.75</v>
      </c>
      <c r="L35" s="83">
        <f t="shared" si="7"/>
        <v>14665.5</v>
      </c>
      <c r="M35" s="249"/>
      <c r="N35" s="249"/>
      <c r="O35" s="250"/>
      <c r="P35" s="247">
        <f t="shared" si="0"/>
        <v>90</v>
      </c>
      <c r="Q35" s="247"/>
      <c r="R35" s="247"/>
      <c r="S35" s="251"/>
      <c r="T35" s="251"/>
      <c r="U35" s="252"/>
      <c r="V35" s="252"/>
      <c r="W35" s="256"/>
      <c r="X35" s="256"/>
      <c r="Y35" s="253">
        <f t="shared" si="1"/>
        <v>90</v>
      </c>
      <c r="Z35" s="253"/>
      <c r="AA35" s="253"/>
      <c r="AB35" s="244"/>
    </row>
    <row r="36" spans="1:28" ht="38.25" customHeight="1">
      <c r="A36" s="292"/>
      <c r="B36" s="420" t="s">
        <v>94</v>
      </c>
      <c r="C36" s="88" t="s">
        <v>95</v>
      </c>
      <c r="D36" s="32" t="s">
        <v>96</v>
      </c>
      <c r="E36" s="270" t="s">
        <v>97</v>
      </c>
      <c r="F36" s="270">
        <v>1</v>
      </c>
      <c r="G36" s="270" t="s">
        <v>98</v>
      </c>
      <c r="H36" s="270" t="s">
        <v>25</v>
      </c>
      <c r="I36" s="84">
        <v>3091</v>
      </c>
      <c r="J36" s="270">
        <v>18</v>
      </c>
      <c r="K36" s="83">
        <f t="shared" si="8"/>
        <v>257.58333333333331</v>
      </c>
      <c r="L36" s="83">
        <f t="shared" si="7"/>
        <v>4636.5</v>
      </c>
      <c r="M36" s="249"/>
      <c r="N36" s="249"/>
      <c r="O36" s="250"/>
      <c r="P36" s="247">
        <f t="shared" si="0"/>
        <v>18</v>
      </c>
      <c r="Q36" s="247"/>
      <c r="R36" s="247"/>
      <c r="S36" s="251"/>
      <c r="T36" s="251"/>
      <c r="U36" s="252"/>
      <c r="V36" s="252"/>
      <c r="W36" s="256"/>
      <c r="X36" s="256"/>
      <c r="Y36" s="253">
        <f t="shared" si="1"/>
        <v>18</v>
      </c>
      <c r="Z36" s="253"/>
      <c r="AA36" s="253"/>
      <c r="AB36" s="244"/>
    </row>
    <row r="37" spans="1:28" ht="25.5">
      <c r="A37" s="292"/>
      <c r="B37" s="287"/>
      <c r="C37" s="88" t="s">
        <v>99</v>
      </c>
      <c r="D37" s="270">
        <v>29744037</v>
      </c>
      <c r="E37" s="270" t="s">
        <v>100</v>
      </c>
      <c r="F37" s="270">
        <v>2</v>
      </c>
      <c r="G37" s="270" t="s">
        <v>101</v>
      </c>
      <c r="H37" s="270" t="s">
        <v>25</v>
      </c>
      <c r="I37" s="84">
        <v>947</v>
      </c>
      <c r="J37" s="270">
        <v>18</v>
      </c>
      <c r="K37" s="83">
        <f t="shared" si="8"/>
        <v>78.916666666666671</v>
      </c>
      <c r="L37" s="83">
        <f t="shared" si="7"/>
        <v>1420.5</v>
      </c>
      <c r="M37" s="249"/>
      <c r="N37" s="249"/>
      <c r="O37" s="250"/>
      <c r="P37" s="247">
        <f t="shared" si="0"/>
        <v>36</v>
      </c>
      <c r="Q37" s="247"/>
      <c r="R37" s="247"/>
      <c r="S37" s="251"/>
      <c r="T37" s="251"/>
      <c r="U37" s="252"/>
      <c r="V37" s="252"/>
      <c r="W37" s="256"/>
      <c r="X37" s="256"/>
      <c r="Y37" s="253">
        <f t="shared" si="1"/>
        <v>36</v>
      </c>
      <c r="Z37" s="253"/>
      <c r="AA37" s="253"/>
      <c r="AB37" s="244"/>
    </row>
    <row r="38" spans="1:28" ht="38.25">
      <c r="A38" s="292"/>
      <c r="B38" s="287"/>
      <c r="C38" s="88" t="s">
        <v>102</v>
      </c>
      <c r="D38" s="270">
        <v>29744052</v>
      </c>
      <c r="E38" s="270" t="s">
        <v>103</v>
      </c>
      <c r="F38" s="270">
        <v>2</v>
      </c>
      <c r="G38" s="270" t="s">
        <v>104</v>
      </c>
      <c r="H38" s="270" t="s">
        <v>25</v>
      </c>
      <c r="I38" s="84">
        <v>811</v>
      </c>
      <c r="J38" s="270">
        <v>18</v>
      </c>
      <c r="K38" s="83">
        <f t="shared" si="8"/>
        <v>67.583333333333329</v>
      </c>
      <c r="L38" s="83">
        <f t="shared" si="7"/>
        <v>1216.5</v>
      </c>
      <c r="M38" s="249"/>
      <c r="N38" s="249"/>
      <c r="O38" s="250"/>
      <c r="P38" s="247">
        <f t="shared" si="0"/>
        <v>36</v>
      </c>
      <c r="Q38" s="247"/>
      <c r="R38" s="247"/>
      <c r="S38" s="251"/>
      <c r="T38" s="251"/>
      <c r="U38" s="252"/>
      <c r="V38" s="252"/>
      <c r="W38" s="256"/>
      <c r="X38" s="256"/>
      <c r="Y38" s="253">
        <f t="shared" si="1"/>
        <v>36</v>
      </c>
      <c r="Z38" s="253"/>
      <c r="AA38" s="253"/>
      <c r="AB38" s="244"/>
    </row>
    <row r="39" spans="1:28" ht="38.25" customHeight="1">
      <c r="A39" s="292"/>
      <c r="B39" s="287"/>
      <c r="C39" s="88" t="s">
        <v>105</v>
      </c>
      <c r="D39" s="270">
        <v>29744032</v>
      </c>
      <c r="E39" s="270" t="s">
        <v>106</v>
      </c>
      <c r="F39" s="270">
        <v>2</v>
      </c>
      <c r="G39" s="270" t="s">
        <v>101</v>
      </c>
      <c r="H39" s="270" t="s">
        <v>25</v>
      </c>
      <c r="I39" s="84">
        <v>121</v>
      </c>
      <c r="J39" s="270">
        <v>18</v>
      </c>
      <c r="K39" s="83">
        <f t="shared" si="8"/>
        <v>10.083333333333334</v>
      </c>
      <c r="L39" s="83">
        <f t="shared" si="7"/>
        <v>181.5</v>
      </c>
      <c r="M39" s="249"/>
      <c r="N39" s="249"/>
      <c r="O39" s="250"/>
      <c r="P39" s="247">
        <f t="shared" si="0"/>
        <v>36</v>
      </c>
      <c r="Q39" s="247"/>
      <c r="R39" s="247"/>
      <c r="S39" s="251"/>
      <c r="T39" s="251"/>
      <c r="U39" s="252"/>
      <c r="V39" s="252"/>
      <c r="W39" s="256"/>
      <c r="X39" s="256"/>
      <c r="Y39" s="253">
        <f t="shared" si="1"/>
        <v>36</v>
      </c>
      <c r="Z39" s="253"/>
      <c r="AA39" s="253"/>
      <c r="AB39" s="244"/>
    </row>
    <row r="40" spans="1:28" ht="38.25">
      <c r="A40" s="292"/>
      <c r="B40" s="287"/>
      <c r="C40" s="88" t="s">
        <v>107</v>
      </c>
      <c r="D40" s="270">
        <v>29744057</v>
      </c>
      <c r="E40" s="270" t="s">
        <v>108</v>
      </c>
      <c r="F40" s="270">
        <v>2</v>
      </c>
      <c r="G40" s="270" t="s">
        <v>104</v>
      </c>
      <c r="H40" s="270" t="s">
        <v>25</v>
      </c>
      <c r="I40" s="84">
        <v>939</v>
      </c>
      <c r="J40" s="270">
        <v>18</v>
      </c>
      <c r="K40" s="83">
        <f t="shared" si="8"/>
        <v>78.25</v>
      </c>
      <c r="L40" s="83">
        <f t="shared" si="7"/>
        <v>1408.5</v>
      </c>
      <c r="M40" s="249"/>
      <c r="N40" s="249"/>
      <c r="O40" s="250"/>
      <c r="P40" s="247">
        <f t="shared" si="0"/>
        <v>36</v>
      </c>
      <c r="Q40" s="247"/>
      <c r="R40" s="247"/>
      <c r="S40" s="251"/>
      <c r="T40" s="251"/>
      <c r="U40" s="252"/>
      <c r="V40" s="252"/>
      <c r="W40" s="256"/>
      <c r="X40" s="256"/>
      <c r="Y40" s="253">
        <f t="shared" si="1"/>
        <v>36</v>
      </c>
      <c r="Z40" s="253"/>
      <c r="AA40" s="253"/>
      <c r="AB40" s="244"/>
    </row>
    <row r="41" spans="1:28" ht="38.25">
      <c r="A41" s="292"/>
      <c r="B41" s="287"/>
      <c r="C41" s="88" t="s">
        <v>109</v>
      </c>
      <c r="D41" s="32" t="s">
        <v>110</v>
      </c>
      <c r="E41" s="270" t="s">
        <v>111</v>
      </c>
      <c r="F41" s="270">
        <v>2</v>
      </c>
      <c r="G41" s="270" t="s">
        <v>101</v>
      </c>
      <c r="H41" s="270" t="s">
        <v>25</v>
      </c>
      <c r="I41" s="84">
        <v>1317</v>
      </c>
      <c r="J41" s="270">
        <v>18</v>
      </c>
      <c r="K41" s="83">
        <f t="shared" si="8"/>
        <v>109.75</v>
      </c>
      <c r="L41" s="83">
        <f t="shared" si="7"/>
        <v>1975.5</v>
      </c>
      <c r="M41" s="249"/>
      <c r="N41" s="249"/>
      <c r="O41" s="250"/>
      <c r="P41" s="247">
        <f t="shared" si="0"/>
        <v>36</v>
      </c>
      <c r="Q41" s="247"/>
      <c r="R41" s="247"/>
      <c r="S41" s="251"/>
      <c r="T41" s="251"/>
      <c r="U41" s="252"/>
      <c r="V41" s="252"/>
      <c r="W41" s="256"/>
      <c r="X41" s="256"/>
      <c r="Y41" s="253">
        <f t="shared" si="1"/>
        <v>36</v>
      </c>
      <c r="Z41" s="253"/>
      <c r="AA41" s="253"/>
      <c r="AB41" s="244"/>
    </row>
    <row r="42" spans="1:28" ht="51">
      <c r="A42" s="293"/>
      <c r="B42" s="288"/>
      <c r="C42" s="88" t="s">
        <v>112</v>
      </c>
      <c r="D42" s="32" t="s">
        <v>113</v>
      </c>
      <c r="E42" s="270" t="s">
        <v>114</v>
      </c>
      <c r="F42" s="270">
        <v>7</v>
      </c>
      <c r="G42" s="270" t="s">
        <v>115</v>
      </c>
      <c r="H42" s="270" t="s">
        <v>25</v>
      </c>
      <c r="I42" s="84">
        <v>789</v>
      </c>
      <c r="J42" s="270">
        <v>18</v>
      </c>
      <c r="K42" s="83">
        <f t="shared" si="8"/>
        <v>65.75</v>
      </c>
      <c r="L42" s="83">
        <f t="shared" si="7"/>
        <v>1183.5</v>
      </c>
      <c r="M42" s="249"/>
      <c r="N42" s="249"/>
      <c r="O42" s="250"/>
      <c r="P42" s="247">
        <f t="shared" si="0"/>
        <v>126</v>
      </c>
      <c r="Q42" s="247"/>
      <c r="R42" s="247"/>
      <c r="S42" s="251"/>
      <c r="T42" s="251"/>
      <c r="U42" s="252"/>
      <c r="V42" s="252"/>
      <c r="W42" s="256"/>
      <c r="X42" s="256"/>
      <c r="Y42" s="253">
        <f t="shared" si="1"/>
        <v>126</v>
      </c>
      <c r="Z42" s="253"/>
      <c r="AA42" s="253"/>
      <c r="AB42" s="244"/>
    </row>
    <row r="43" spans="1:28" ht="25.5" customHeight="1">
      <c r="A43" s="431">
        <v>16</v>
      </c>
      <c r="B43" s="434" t="s">
        <v>116</v>
      </c>
      <c r="C43" s="434" t="s">
        <v>117</v>
      </c>
      <c r="D43" s="89">
        <v>8638709</v>
      </c>
      <c r="E43" s="89" t="s">
        <v>118</v>
      </c>
      <c r="F43" s="267">
        <v>32</v>
      </c>
      <c r="G43" s="267">
        <v>32</v>
      </c>
      <c r="H43" s="267" t="s">
        <v>25</v>
      </c>
      <c r="I43" s="91">
        <v>43521</v>
      </c>
      <c r="J43" s="92">
        <v>18</v>
      </c>
      <c r="K43" s="93">
        <v>3626.75</v>
      </c>
      <c r="L43" s="93">
        <v>65281.5</v>
      </c>
      <c r="M43" s="249"/>
      <c r="N43" s="249"/>
      <c r="O43" s="250"/>
      <c r="P43" s="247">
        <f t="shared" si="0"/>
        <v>576</v>
      </c>
      <c r="Q43" s="247"/>
      <c r="R43" s="247"/>
      <c r="S43" s="251"/>
      <c r="T43" s="251"/>
      <c r="U43" s="252"/>
      <c r="V43" s="252"/>
      <c r="W43" s="256"/>
      <c r="X43" s="256"/>
      <c r="Y43" s="253">
        <f t="shared" si="1"/>
        <v>576</v>
      </c>
      <c r="Z43" s="253"/>
      <c r="AA43" s="253"/>
      <c r="AB43" s="244"/>
    </row>
    <row r="44" spans="1:28" ht="25.5">
      <c r="A44" s="432"/>
      <c r="B44" s="435"/>
      <c r="C44" s="435"/>
      <c r="D44" s="89">
        <v>12614719</v>
      </c>
      <c r="E44" s="89" t="s">
        <v>119</v>
      </c>
      <c r="F44" s="267">
        <v>30</v>
      </c>
      <c r="G44" s="267">
        <v>30</v>
      </c>
      <c r="H44" s="259" t="s">
        <v>21</v>
      </c>
      <c r="I44" s="91">
        <v>14630</v>
      </c>
      <c r="J44" s="92">
        <v>18</v>
      </c>
      <c r="K44" s="93">
        <v>1219.1666666666667</v>
      </c>
      <c r="L44" s="93">
        <v>21945</v>
      </c>
      <c r="M44" s="249"/>
      <c r="N44" s="249"/>
      <c r="O44" s="250"/>
      <c r="P44" s="247">
        <f t="shared" si="0"/>
        <v>540</v>
      </c>
      <c r="Q44" s="247"/>
      <c r="R44" s="247"/>
      <c r="S44" s="251"/>
      <c r="T44" s="251"/>
      <c r="U44" s="252"/>
      <c r="V44" s="252"/>
      <c r="W44" s="256"/>
      <c r="X44" s="256"/>
      <c r="Y44" s="253">
        <f t="shared" si="1"/>
        <v>540</v>
      </c>
      <c r="Z44" s="253"/>
      <c r="AA44" s="253"/>
      <c r="AB44" s="244"/>
    </row>
    <row r="45" spans="1:28" ht="25.5">
      <c r="A45" s="433"/>
      <c r="B45" s="436"/>
      <c r="C45" s="436"/>
      <c r="D45" s="89">
        <v>12646857</v>
      </c>
      <c r="E45" s="89" t="s">
        <v>120</v>
      </c>
      <c r="F45" s="267">
        <v>11</v>
      </c>
      <c r="G45" s="267">
        <v>11</v>
      </c>
      <c r="H45" s="267" t="s">
        <v>25</v>
      </c>
      <c r="I45" s="91">
        <v>0</v>
      </c>
      <c r="J45" s="92">
        <v>18</v>
      </c>
      <c r="K45" s="93">
        <v>0</v>
      </c>
      <c r="L45" s="93">
        <v>0</v>
      </c>
      <c r="M45" s="249"/>
      <c r="N45" s="249"/>
      <c r="O45" s="250"/>
      <c r="P45" s="247">
        <f t="shared" si="0"/>
        <v>198</v>
      </c>
      <c r="Q45" s="247"/>
      <c r="R45" s="247"/>
      <c r="S45" s="251"/>
      <c r="T45" s="251"/>
      <c r="U45" s="252"/>
      <c r="V45" s="252"/>
      <c r="W45" s="256"/>
      <c r="X45" s="256"/>
      <c r="Y45" s="253">
        <f t="shared" si="1"/>
        <v>198</v>
      </c>
      <c r="Z45" s="253"/>
      <c r="AA45" s="253"/>
      <c r="AB45" s="244"/>
    </row>
    <row r="46" spans="1:28" ht="25.5" customHeight="1">
      <c r="A46" s="443">
        <v>17</v>
      </c>
      <c r="B46" s="444" t="s">
        <v>121</v>
      </c>
      <c r="C46" s="94" t="s">
        <v>122</v>
      </c>
      <c r="D46" s="95" t="s">
        <v>123</v>
      </c>
      <c r="E46" s="95" t="s">
        <v>124</v>
      </c>
      <c r="F46" s="95">
        <v>33</v>
      </c>
      <c r="G46" s="95">
        <v>33</v>
      </c>
      <c r="H46" s="95" t="s">
        <v>25</v>
      </c>
      <c r="I46" s="96">
        <v>17238</v>
      </c>
      <c r="J46" s="97">
        <v>18</v>
      </c>
      <c r="K46" s="98">
        <v>1818.08</v>
      </c>
      <c r="L46" s="98">
        <v>32725.5</v>
      </c>
      <c r="M46" s="249"/>
      <c r="N46" s="249"/>
      <c r="O46" s="250"/>
      <c r="P46" s="247">
        <f t="shared" si="0"/>
        <v>594</v>
      </c>
      <c r="Q46" s="247"/>
      <c r="R46" s="247"/>
      <c r="S46" s="251"/>
      <c r="T46" s="251"/>
      <c r="U46" s="252"/>
      <c r="V46" s="252"/>
      <c r="W46" s="256"/>
      <c r="X46" s="256"/>
      <c r="Y46" s="253">
        <f t="shared" si="1"/>
        <v>594</v>
      </c>
      <c r="Z46" s="253"/>
      <c r="AA46" s="253"/>
      <c r="AB46" s="244"/>
    </row>
    <row r="47" spans="1:28" ht="26.25">
      <c r="A47" s="310"/>
      <c r="B47" s="312"/>
      <c r="C47" s="94" t="s">
        <v>125</v>
      </c>
      <c r="D47" s="95" t="s">
        <v>126</v>
      </c>
      <c r="E47" s="95" t="s">
        <v>127</v>
      </c>
      <c r="F47" s="95">
        <v>15</v>
      </c>
      <c r="G47" s="95">
        <v>15</v>
      </c>
      <c r="H47" s="95" t="s">
        <v>25</v>
      </c>
      <c r="I47" s="96">
        <v>9674</v>
      </c>
      <c r="J47" s="97">
        <v>18</v>
      </c>
      <c r="K47" s="98">
        <v>874.25</v>
      </c>
      <c r="L47" s="98">
        <v>15736.5</v>
      </c>
      <c r="M47" s="249"/>
      <c r="N47" s="249"/>
      <c r="O47" s="250"/>
      <c r="P47" s="247">
        <f t="shared" si="0"/>
        <v>270</v>
      </c>
      <c r="Q47" s="247"/>
      <c r="R47" s="247"/>
      <c r="S47" s="251"/>
      <c r="T47" s="251"/>
      <c r="U47" s="252"/>
      <c r="V47" s="252"/>
      <c r="W47" s="256"/>
      <c r="X47" s="256"/>
      <c r="Y47" s="253">
        <f t="shared" si="1"/>
        <v>270</v>
      </c>
      <c r="Z47" s="253"/>
      <c r="AA47" s="253"/>
      <c r="AB47" s="244"/>
    </row>
    <row r="48" spans="1:28" ht="25.5" customHeight="1">
      <c r="A48" s="415">
        <v>18</v>
      </c>
      <c r="B48" s="417" t="s">
        <v>336</v>
      </c>
      <c r="C48" s="446" t="s">
        <v>128</v>
      </c>
      <c r="D48" s="259">
        <v>4014340</v>
      </c>
      <c r="E48" s="259" t="s">
        <v>129</v>
      </c>
      <c r="F48" s="268">
        <v>40</v>
      </c>
      <c r="G48" s="268">
        <v>40</v>
      </c>
      <c r="H48" s="259" t="s">
        <v>21</v>
      </c>
      <c r="I48" s="31">
        <v>24612</v>
      </c>
      <c r="J48" s="33">
        <v>18</v>
      </c>
      <c r="K48" s="28">
        <f>I48/12</f>
        <v>2051</v>
      </c>
      <c r="L48" s="28">
        <f t="shared" ref="L48:L49" si="9">K48*J48</f>
        <v>36918</v>
      </c>
      <c r="M48" s="249"/>
      <c r="N48" s="249"/>
      <c r="O48" s="250"/>
      <c r="P48" s="247">
        <f t="shared" si="0"/>
        <v>720</v>
      </c>
      <c r="Q48" s="247"/>
      <c r="R48" s="247"/>
      <c r="S48" s="251"/>
      <c r="T48" s="251"/>
      <c r="U48" s="252"/>
      <c r="V48" s="252"/>
      <c r="W48" s="256"/>
      <c r="X48" s="256"/>
      <c r="Y48" s="253">
        <f t="shared" si="1"/>
        <v>720</v>
      </c>
      <c r="Z48" s="253"/>
      <c r="AA48" s="253"/>
      <c r="AB48" s="244"/>
    </row>
    <row r="49" spans="1:28" ht="25.5">
      <c r="A49" s="293"/>
      <c r="B49" s="445"/>
      <c r="C49" s="447"/>
      <c r="D49" s="27" t="s">
        <v>130</v>
      </c>
      <c r="E49" s="259" t="s">
        <v>131</v>
      </c>
      <c r="F49" s="100">
        <v>6.1</v>
      </c>
      <c r="G49" s="100">
        <v>6.1</v>
      </c>
      <c r="H49" s="268" t="s">
        <v>25</v>
      </c>
      <c r="I49" s="31">
        <v>49136</v>
      </c>
      <c r="J49" s="33">
        <v>18</v>
      </c>
      <c r="K49" s="28">
        <f>I49/12</f>
        <v>4094.6666666666665</v>
      </c>
      <c r="L49" s="28">
        <f t="shared" si="9"/>
        <v>73704</v>
      </c>
      <c r="M49" s="249"/>
      <c r="N49" s="249"/>
      <c r="O49" s="250"/>
      <c r="P49" s="247">
        <f t="shared" si="0"/>
        <v>109.8</v>
      </c>
      <c r="Q49" s="247"/>
      <c r="R49" s="247"/>
      <c r="S49" s="251"/>
      <c r="T49" s="251"/>
      <c r="U49" s="252"/>
      <c r="V49" s="252"/>
      <c r="W49" s="256"/>
      <c r="X49" s="256"/>
      <c r="Y49" s="253">
        <f t="shared" si="1"/>
        <v>109.8</v>
      </c>
      <c r="Z49" s="253"/>
      <c r="AA49" s="253"/>
      <c r="AB49" s="244"/>
    </row>
    <row r="50" spans="1:28" ht="63.75">
      <c r="A50" s="268">
        <v>19</v>
      </c>
      <c r="B50" s="265" t="s">
        <v>132</v>
      </c>
      <c r="C50" s="269" t="s">
        <v>133</v>
      </c>
      <c r="D50" s="27" t="s">
        <v>134</v>
      </c>
      <c r="E50" s="259" t="s">
        <v>135</v>
      </c>
      <c r="F50" s="268">
        <v>30</v>
      </c>
      <c r="G50" s="268">
        <v>91</v>
      </c>
      <c r="H50" s="268" t="s">
        <v>30</v>
      </c>
      <c r="I50" s="31">
        <v>16970</v>
      </c>
      <c r="J50" s="33">
        <v>18</v>
      </c>
      <c r="K50" s="28">
        <v>1414.1666666666667</v>
      </c>
      <c r="L50" s="28">
        <v>25455</v>
      </c>
      <c r="M50" s="249"/>
      <c r="N50" s="249"/>
      <c r="O50" s="250"/>
      <c r="P50" s="247">
        <f t="shared" si="0"/>
        <v>540</v>
      </c>
      <c r="Q50" s="247"/>
      <c r="R50" s="247"/>
      <c r="S50" s="251"/>
      <c r="T50" s="251"/>
      <c r="U50" s="252"/>
      <c r="V50" s="252"/>
      <c r="W50" s="256"/>
      <c r="X50" s="256"/>
      <c r="Y50" s="253">
        <f t="shared" si="1"/>
        <v>540</v>
      </c>
      <c r="Z50" s="253"/>
      <c r="AA50" s="253"/>
      <c r="AB50" s="244"/>
    </row>
    <row r="51" spans="1:28" ht="25.5" customHeight="1">
      <c r="A51" s="175">
        <v>20</v>
      </c>
      <c r="B51" s="176" t="s">
        <v>136</v>
      </c>
      <c r="C51" s="176" t="s">
        <v>137</v>
      </c>
      <c r="D51" s="175" t="s">
        <v>138</v>
      </c>
      <c r="E51" s="175" t="s">
        <v>139</v>
      </c>
      <c r="F51" s="175">
        <v>40</v>
      </c>
      <c r="G51" s="175">
        <v>40</v>
      </c>
      <c r="H51" s="175" t="s">
        <v>25</v>
      </c>
      <c r="I51" s="177">
        <f>2000+(1772-1487)+(2086-1772)+(2277-2086)+5730+(2548-2277)+3516</f>
        <v>12307</v>
      </c>
      <c r="J51" s="179">
        <v>18</v>
      </c>
      <c r="K51" s="180">
        <f>I51/12</f>
        <v>1025.5833333333333</v>
      </c>
      <c r="L51" s="180">
        <f t="shared" ref="L51:L52" si="10">K51*J51</f>
        <v>18460.5</v>
      </c>
      <c r="M51" s="249"/>
      <c r="N51" s="249"/>
      <c r="O51" s="250"/>
      <c r="P51" s="247">
        <f t="shared" si="0"/>
        <v>720</v>
      </c>
      <c r="Q51" s="247"/>
      <c r="R51" s="247"/>
      <c r="S51" s="251"/>
      <c r="T51" s="251"/>
      <c r="U51" s="252"/>
      <c r="V51" s="252"/>
      <c r="W51" s="256"/>
      <c r="X51" s="256"/>
      <c r="Y51" s="253">
        <f t="shared" si="1"/>
        <v>720</v>
      </c>
      <c r="Z51" s="253"/>
      <c r="AA51" s="253"/>
      <c r="AB51" s="244"/>
    </row>
    <row r="52" spans="1:28" ht="45">
      <c r="A52" s="186">
        <v>21</v>
      </c>
      <c r="B52" s="176" t="s">
        <v>140</v>
      </c>
      <c r="C52" s="176" t="s">
        <v>141</v>
      </c>
      <c r="D52" s="175" t="s">
        <v>142</v>
      </c>
      <c r="E52" s="175" t="s">
        <v>143</v>
      </c>
      <c r="F52" s="175">
        <v>40</v>
      </c>
      <c r="G52" s="175">
        <v>40</v>
      </c>
      <c r="H52" s="175" t="s">
        <v>25</v>
      </c>
      <c r="I52" s="177">
        <f>4296+3694+3510</f>
        <v>11500</v>
      </c>
      <c r="J52" s="179">
        <v>18</v>
      </c>
      <c r="K52" s="180">
        <f>I52/12</f>
        <v>958.33333333333337</v>
      </c>
      <c r="L52" s="180">
        <f t="shared" si="10"/>
        <v>17250</v>
      </c>
      <c r="M52" s="249"/>
      <c r="N52" s="249"/>
      <c r="O52" s="250"/>
      <c r="P52" s="247">
        <f t="shared" si="0"/>
        <v>720</v>
      </c>
      <c r="Q52" s="247"/>
      <c r="R52" s="247"/>
      <c r="S52" s="251"/>
      <c r="T52" s="251"/>
      <c r="U52" s="252"/>
      <c r="V52" s="252"/>
      <c r="W52" s="256"/>
      <c r="X52" s="256"/>
      <c r="Y52" s="253">
        <f t="shared" si="1"/>
        <v>720</v>
      </c>
      <c r="Z52" s="253"/>
      <c r="AA52" s="253"/>
      <c r="AB52" s="244"/>
    </row>
    <row r="53" spans="1:28" ht="26.25">
      <c r="A53" s="102">
        <v>22</v>
      </c>
      <c r="B53" s="272" t="s">
        <v>144</v>
      </c>
      <c r="C53" s="272" t="s">
        <v>145</v>
      </c>
      <c r="D53" s="273" t="s">
        <v>146</v>
      </c>
      <c r="E53" s="273" t="s">
        <v>147</v>
      </c>
      <c r="F53" s="273">
        <v>26</v>
      </c>
      <c r="G53" s="273">
        <v>26</v>
      </c>
      <c r="H53" s="273" t="s">
        <v>25</v>
      </c>
      <c r="I53" s="31">
        <v>20515</v>
      </c>
      <c r="J53" s="33">
        <v>18</v>
      </c>
      <c r="K53" s="28">
        <f>I53/12</f>
        <v>1709.5833333333333</v>
      </c>
      <c r="L53" s="28">
        <f t="shared" si="7"/>
        <v>30772.5</v>
      </c>
      <c r="M53" s="249"/>
      <c r="N53" s="249"/>
      <c r="O53" s="250"/>
      <c r="P53" s="247">
        <f t="shared" si="0"/>
        <v>468</v>
      </c>
      <c r="Q53" s="247"/>
      <c r="R53" s="247"/>
      <c r="S53" s="251"/>
      <c r="T53" s="251"/>
      <c r="U53" s="252"/>
      <c r="V53" s="252"/>
      <c r="W53" s="256"/>
      <c r="X53" s="256"/>
      <c r="Y53" s="253">
        <f t="shared" si="1"/>
        <v>468</v>
      </c>
      <c r="Z53" s="253"/>
      <c r="AA53" s="253"/>
      <c r="AB53" s="244"/>
    </row>
    <row r="54" spans="1:28" ht="38.25">
      <c r="A54" s="189">
        <v>23</v>
      </c>
      <c r="B54" s="190" t="s">
        <v>148</v>
      </c>
      <c r="C54" s="190" t="s">
        <v>149</v>
      </c>
      <c r="D54" s="192">
        <v>7906541</v>
      </c>
      <c r="E54" s="192" t="s">
        <v>150</v>
      </c>
      <c r="F54" s="192">
        <v>49.5</v>
      </c>
      <c r="G54" s="192">
        <v>49.5</v>
      </c>
      <c r="H54" s="192" t="s">
        <v>25</v>
      </c>
      <c r="I54" s="193">
        <v>19010.550500000001</v>
      </c>
      <c r="J54" s="194">
        <v>18</v>
      </c>
      <c r="K54" s="180">
        <f>I54/12</f>
        <v>1584.2125416666668</v>
      </c>
      <c r="L54" s="180">
        <f t="shared" si="7"/>
        <v>28515.825750000004</v>
      </c>
      <c r="M54" s="249"/>
      <c r="N54" s="249"/>
      <c r="O54" s="250"/>
      <c r="P54" s="247">
        <f t="shared" si="0"/>
        <v>891</v>
      </c>
      <c r="Q54" s="247"/>
      <c r="R54" s="247"/>
      <c r="S54" s="251"/>
      <c r="T54" s="251"/>
      <c r="U54" s="252"/>
      <c r="V54" s="252"/>
      <c r="W54" s="256"/>
      <c r="X54" s="256"/>
      <c r="Y54" s="253">
        <f t="shared" si="1"/>
        <v>891</v>
      </c>
      <c r="Z54" s="253"/>
      <c r="AA54" s="253"/>
      <c r="AB54" s="244"/>
    </row>
    <row r="55" spans="1:28" ht="45">
      <c r="A55" s="415">
        <v>25</v>
      </c>
      <c r="B55" s="420" t="s">
        <v>151</v>
      </c>
      <c r="C55" s="106" t="s">
        <v>152</v>
      </c>
      <c r="D55" s="259" t="s">
        <v>153</v>
      </c>
      <c r="E55" s="259" t="s">
        <v>154</v>
      </c>
      <c r="F55" s="107">
        <v>18</v>
      </c>
      <c r="G55" s="107">
        <v>18</v>
      </c>
      <c r="H55" s="268" t="s">
        <v>21</v>
      </c>
      <c r="I55" s="31">
        <v>45995</v>
      </c>
      <c r="J55" s="33">
        <v>18</v>
      </c>
      <c r="K55" s="28">
        <v>3832.9166666666665</v>
      </c>
      <c r="L55" s="28">
        <v>68992.5</v>
      </c>
      <c r="M55" s="249"/>
      <c r="N55" s="249"/>
      <c r="O55" s="250"/>
      <c r="P55" s="247">
        <f t="shared" si="0"/>
        <v>324</v>
      </c>
      <c r="Q55" s="247"/>
      <c r="R55" s="247"/>
      <c r="S55" s="251"/>
      <c r="T55" s="251"/>
      <c r="U55" s="252"/>
      <c r="V55" s="252"/>
      <c r="W55" s="256"/>
      <c r="X55" s="256"/>
      <c r="Y55" s="253">
        <f t="shared" si="1"/>
        <v>324</v>
      </c>
      <c r="Z55" s="253"/>
      <c r="AA55" s="253"/>
      <c r="AB55" s="244"/>
    </row>
    <row r="56" spans="1:28" ht="60">
      <c r="A56" s="292"/>
      <c r="B56" s="287"/>
      <c r="C56" s="106" t="s">
        <v>155</v>
      </c>
      <c r="D56" s="259" t="s">
        <v>156</v>
      </c>
      <c r="E56" s="259" t="s">
        <v>157</v>
      </c>
      <c r="F56" s="107">
        <v>1</v>
      </c>
      <c r="G56" s="107">
        <v>1</v>
      </c>
      <c r="H56" s="268" t="s">
        <v>25</v>
      </c>
      <c r="I56" s="31">
        <v>591</v>
      </c>
      <c r="J56" s="33">
        <v>18</v>
      </c>
      <c r="K56" s="28">
        <v>49.25</v>
      </c>
      <c r="L56" s="28">
        <v>886.5</v>
      </c>
      <c r="M56" s="249"/>
      <c r="N56" s="249"/>
      <c r="O56" s="250"/>
      <c r="P56" s="247">
        <f t="shared" si="0"/>
        <v>18</v>
      </c>
      <c r="Q56" s="247"/>
      <c r="R56" s="247"/>
      <c r="S56" s="251"/>
      <c r="T56" s="251"/>
      <c r="U56" s="252"/>
      <c r="V56" s="252"/>
      <c r="W56" s="256"/>
      <c r="X56" s="256"/>
      <c r="Y56" s="253">
        <f t="shared" si="1"/>
        <v>18</v>
      </c>
      <c r="Z56" s="253"/>
      <c r="AA56" s="253"/>
      <c r="AB56" s="244"/>
    </row>
    <row r="57" spans="1:28" ht="45">
      <c r="A57" s="292"/>
      <c r="B57" s="287"/>
      <c r="C57" s="106" t="s">
        <v>158</v>
      </c>
      <c r="D57" s="27" t="s">
        <v>159</v>
      </c>
      <c r="E57" s="259" t="s">
        <v>160</v>
      </c>
      <c r="F57" s="107">
        <v>60</v>
      </c>
      <c r="G57" s="107">
        <v>60</v>
      </c>
      <c r="H57" s="268" t="s">
        <v>161</v>
      </c>
      <c r="I57" s="31">
        <v>118008</v>
      </c>
      <c r="J57" s="33">
        <v>18</v>
      </c>
      <c r="K57" s="28">
        <v>9834</v>
      </c>
      <c r="L57" s="28">
        <v>177012</v>
      </c>
      <c r="M57" s="249"/>
      <c r="N57" s="249"/>
      <c r="O57" s="250"/>
      <c r="P57" s="247">
        <f t="shared" si="0"/>
        <v>1080</v>
      </c>
      <c r="Q57" s="247"/>
      <c r="R57" s="247"/>
      <c r="S57" s="251"/>
      <c r="T57" s="251"/>
      <c r="U57" s="252"/>
      <c r="V57" s="252"/>
      <c r="W57" s="256"/>
      <c r="X57" s="256"/>
      <c r="Y57" s="253">
        <f t="shared" si="1"/>
        <v>1080</v>
      </c>
      <c r="Z57" s="253"/>
      <c r="AA57" s="253"/>
      <c r="AB57" s="244"/>
    </row>
    <row r="58" spans="1:28" ht="45">
      <c r="A58" s="293"/>
      <c r="B58" s="288"/>
      <c r="C58" s="106" t="s">
        <v>162</v>
      </c>
      <c r="D58" s="259" t="s">
        <v>163</v>
      </c>
      <c r="E58" s="259" t="s">
        <v>164</v>
      </c>
      <c r="F58" s="107">
        <v>20</v>
      </c>
      <c r="G58" s="107">
        <v>20</v>
      </c>
      <c r="H58" s="268" t="s">
        <v>25</v>
      </c>
      <c r="I58" s="31">
        <v>33508</v>
      </c>
      <c r="J58" s="33">
        <v>18</v>
      </c>
      <c r="K58" s="28">
        <v>2792.3333333333335</v>
      </c>
      <c r="L58" s="28">
        <v>50262</v>
      </c>
      <c r="M58" s="249"/>
      <c r="N58" s="249"/>
      <c r="O58" s="250"/>
      <c r="P58" s="247">
        <f t="shared" si="0"/>
        <v>360</v>
      </c>
      <c r="Q58" s="247"/>
      <c r="R58" s="247"/>
      <c r="S58" s="251"/>
      <c r="T58" s="251"/>
      <c r="U58" s="252"/>
      <c r="V58" s="252"/>
      <c r="W58" s="256"/>
      <c r="X58" s="256"/>
      <c r="Y58" s="253">
        <f t="shared" si="1"/>
        <v>360</v>
      </c>
      <c r="Z58" s="253"/>
      <c r="AA58" s="253"/>
      <c r="AB58" s="244"/>
    </row>
    <row r="59" spans="1:28" ht="51.75">
      <c r="A59" s="102">
        <v>26</v>
      </c>
      <c r="B59" s="269" t="s">
        <v>165</v>
      </c>
      <c r="C59" s="278" t="s">
        <v>166</v>
      </c>
      <c r="D59" s="259">
        <v>3218842</v>
      </c>
      <c r="E59" s="259" t="s">
        <v>167</v>
      </c>
      <c r="F59" s="268">
        <v>20</v>
      </c>
      <c r="G59" s="268">
        <v>20</v>
      </c>
      <c r="H59" s="268" t="s">
        <v>25</v>
      </c>
      <c r="I59" s="31">
        <v>27932</v>
      </c>
      <c r="J59" s="33">
        <v>18</v>
      </c>
      <c r="K59" s="28">
        <v>2327.6666666666665</v>
      </c>
      <c r="L59" s="28">
        <v>41898</v>
      </c>
      <c r="M59" s="249"/>
      <c r="N59" s="249"/>
      <c r="O59" s="250"/>
      <c r="P59" s="247">
        <f t="shared" si="0"/>
        <v>360</v>
      </c>
      <c r="Q59" s="247"/>
      <c r="R59" s="247"/>
      <c r="S59" s="251"/>
      <c r="T59" s="251"/>
      <c r="U59" s="252"/>
      <c r="V59" s="252"/>
      <c r="W59" s="256"/>
      <c r="X59" s="256"/>
      <c r="Y59" s="253">
        <f t="shared" si="1"/>
        <v>360</v>
      </c>
      <c r="Z59" s="253"/>
      <c r="AA59" s="253"/>
      <c r="AB59" s="244"/>
    </row>
    <row r="60" spans="1:28" ht="45">
      <c r="A60" s="102">
        <v>27</v>
      </c>
      <c r="B60" s="269" t="s">
        <v>168</v>
      </c>
      <c r="C60" s="106" t="s">
        <v>169</v>
      </c>
      <c r="D60" s="278">
        <v>12592602</v>
      </c>
      <c r="E60" s="108" t="s">
        <v>170</v>
      </c>
      <c r="F60" s="102">
        <v>36.4</v>
      </c>
      <c r="G60" s="102">
        <v>36.4</v>
      </c>
      <c r="H60" s="109" t="s">
        <v>25</v>
      </c>
      <c r="I60" s="31">
        <v>23425</v>
      </c>
      <c r="J60" s="33">
        <v>18</v>
      </c>
      <c r="K60" s="28">
        <f>I60/12</f>
        <v>1952.0833333333333</v>
      </c>
      <c r="L60" s="28">
        <f t="shared" si="7"/>
        <v>35137.5</v>
      </c>
      <c r="M60" s="249"/>
      <c r="N60" s="249"/>
      <c r="O60" s="250"/>
      <c r="P60" s="247">
        <f t="shared" si="0"/>
        <v>655.19999999999993</v>
      </c>
      <c r="Q60" s="247"/>
      <c r="R60" s="247"/>
      <c r="S60" s="251"/>
      <c r="T60" s="251"/>
      <c r="U60" s="252"/>
      <c r="V60" s="252"/>
      <c r="W60" s="256"/>
      <c r="X60" s="256"/>
      <c r="Y60" s="253">
        <f t="shared" si="1"/>
        <v>655.19999999999993</v>
      </c>
      <c r="Z60" s="253"/>
      <c r="AA60" s="253"/>
      <c r="AB60" s="244"/>
    </row>
    <row r="61" spans="1:28" ht="51.75" thickBot="1">
      <c r="A61" s="109">
        <v>28</v>
      </c>
      <c r="B61" s="265" t="s">
        <v>171</v>
      </c>
      <c r="C61" s="110" t="s">
        <v>172</v>
      </c>
      <c r="D61" s="26" t="s">
        <v>173</v>
      </c>
      <c r="E61" s="279" t="s">
        <v>174</v>
      </c>
      <c r="F61" s="102">
        <v>15</v>
      </c>
      <c r="G61" s="102">
        <v>15</v>
      </c>
      <c r="H61" s="109" t="s">
        <v>30</v>
      </c>
      <c r="I61" s="111">
        <v>12000</v>
      </c>
      <c r="J61" s="271">
        <v>18</v>
      </c>
      <c r="K61" s="28">
        <f>I61/12</f>
        <v>1000</v>
      </c>
      <c r="L61" s="113">
        <f t="shared" si="7"/>
        <v>18000</v>
      </c>
      <c r="M61" s="249"/>
      <c r="N61" s="249"/>
      <c r="O61" s="250"/>
      <c r="P61" s="247">
        <f t="shared" si="0"/>
        <v>270</v>
      </c>
      <c r="Q61" s="247"/>
      <c r="R61" s="247"/>
      <c r="S61" s="251"/>
      <c r="T61" s="251"/>
      <c r="U61" s="252"/>
      <c r="V61" s="252"/>
      <c r="W61" s="256"/>
      <c r="X61" s="257"/>
      <c r="Y61" s="253">
        <f t="shared" si="1"/>
        <v>270</v>
      </c>
      <c r="Z61" s="254"/>
      <c r="AA61" s="254"/>
      <c r="AB61" s="245"/>
    </row>
    <row r="62" spans="1:28" ht="15.75" thickBot="1">
      <c r="A62" s="20"/>
      <c r="B62" s="20"/>
      <c r="C62" s="20"/>
      <c r="D62" s="21"/>
      <c r="E62" s="21"/>
      <c r="F62" s="20"/>
      <c r="G62" s="20"/>
      <c r="H62" s="437" t="s">
        <v>175</v>
      </c>
      <c r="I62" s="438"/>
      <c r="J62" s="438"/>
      <c r="K62" s="439"/>
      <c r="L62" s="248">
        <f>SUM(L5:L61)</f>
        <v>2833067.8257499998</v>
      </c>
      <c r="M62" s="4"/>
      <c r="N62" s="258"/>
      <c r="O62" s="4"/>
      <c r="P62" s="4"/>
      <c r="Q62" s="4"/>
      <c r="R62" s="4"/>
      <c r="S62" s="4"/>
      <c r="T62" s="4"/>
      <c r="U62" s="4"/>
      <c r="V62" s="4"/>
      <c r="W62" s="4"/>
      <c r="X62" s="440" t="s">
        <v>384</v>
      </c>
      <c r="Y62" s="441"/>
      <c r="Z62" s="441"/>
      <c r="AA62" s="442"/>
      <c r="AB62" s="246">
        <f>SUM(AB5:AB61)</f>
        <v>0</v>
      </c>
    </row>
  </sheetData>
  <mergeCells count="48">
    <mergeCell ref="A55:A58"/>
    <mergeCell ref="B55:B58"/>
    <mergeCell ref="H62:K62"/>
    <mergeCell ref="X62:AA62"/>
    <mergeCell ref="C43:C45"/>
    <mergeCell ref="A46:A47"/>
    <mergeCell ref="B46:B47"/>
    <mergeCell ref="A48:A49"/>
    <mergeCell ref="B48:B49"/>
    <mergeCell ref="C48:C49"/>
    <mergeCell ref="A29:A30"/>
    <mergeCell ref="B29:B30"/>
    <mergeCell ref="A34:A42"/>
    <mergeCell ref="B36:B42"/>
    <mergeCell ref="A43:A45"/>
    <mergeCell ref="B43:B45"/>
    <mergeCell ref="A18:A19"/>
    <mergeCell ref="B18:B19"/>
    <mergeCell ref="C18:C19"/>
    <mergeCell ref="A20:A26"/>
    <mergeCell ref="B20:B26"/>
    <mergeCell ref="C20:C25"/>
    <mergeCell ref="A12:A14"/>
    <mergeCell ref="B12:B14"/>
    <mergeCell ref="C12:C14"/>
    <mergeCell ref="A15:A16"/>
    <mergeCell ref="B15:B16"/>
    <mergeCell ref="C15:C16"/>
    <mergeCell ref="Y1:AA1"/>
    <mergeCell ref="AB1:AB2"/>
    <mergeCell ref="A7:A8"/>
    <mergeCell ref="B7:B8"/>
    <mergeCell ref="C7:C8"/>
    <mergeCell ref="P1:R1"/>
    <mergeCell ref="S1:T1"/>
    <mergeCell ref="U1:V1"/>
    <mergeCell ref="W1:X1"/>
    <mergeCell ref="A9:A11"/>
    <mergeCell ref="B9:B11"/>
    <mergeCell ref="C9:C11"/>
    <mergeCell ref="J1:J2"/>
    <mergeCell ref="M1:N1"/>
    <mergeCell ref="D1:D2"/>
    <mergeCell ref="E1:E2"/>
    <mergeCell ref="F1:F2"/>
    <mergeCell ref="G1:G2"/>
    <mergeCell ref="H1:H2"/>
    <mergeCell ref="I1:I2"/>
  </mergeCells>
  <pageMargins left="0.70866141732283472" right="0.70866141732283472" top="0.74803149606299213" bottom="0.74803149606299213" header="0.31496062992125984" footer="0.31496062992125984"/>
  <pageSetup paperSize="8" scale="44" orientation="portrait" verticalDpi="0" r:id="rId1"/>
  <headerFooter>
    <oddHeader>&amp;C&amp;"-,Pogrubiony"Formularz cenowy 
&amp;"-,Standardowy"&amp;8Dostawa energii elektrycznej i świadczenie usług dystrybucji energii elektrycznej&amp;RZałacznik nr 5a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Załącznik 1</vt:lpstr>
      <vt:lpstr>F.cenowy</vt:lpstr>
      <vt:lpstr>'Załącznik 1'!Obszar_wydruku</vt:lpstr>
      <vt:lpstr>'Załącznik 1'!Tytuły_wydruku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Styn</dc:creator>
  <cp:lastModifiedBy>Iwona Styn</cp:lastModifiedBy>
  <cp:lastPrinted>2018-03-13T11:20:45Z</cp:lastPrinted>
  <dcterms:created xsi:type="dcterms:W3CDTF">2016-10-17T06:53:58Z</dcterms:created>
  <dcterms:modified xsi:type="dcterms:W3CDTF">2018-03-14T13:47:30Z</dcterms:modified>
</cp:coreProperties>
</file>